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320" windowHeight="10050" activeTab="1"/>
  </bookViews>
  <sheets>
    <sheet name="Arkusz4" sheetId="4" r:id="rId1"/>
    <sheet name="Arkusz1" sheetId="1" r:id="rId2"/>
    <sheet name="Arkusz2" sheetId="2" r:id="rId3"/>
    <sheet name="Arkusz3" sheetId="3" r:id="rId4"/>
  </sheets>
  <definedNames>
    <definedName name="_xlnm.Print_Area" localSheetId="1">Arkusz1!$A$1:$J$469</definedName>
    <definedName name="_xlnm.Print_Titles" localSheetId="1">Arkusz1!$2:$5</definedName>
  </definedNames>
  <calcPr calcId="125725"/>
</workbook>
</file>

<file path=xl/calcChain.xml><?xml version="1.0" encoding="utf-8"?>
<calcChain xmlns="http://schemas.openxmlformats.org/spreadsheetml/2006/main">
  <c r="J8" i="1"/>
  <c r="J10"/>
  <c r="J12"/>
  <c r="J13"/>
  <c r="J17"/>
  <c r="J18"/>
  <c r="J19"/>
  <c r="J20"/>
  <c r="J21"/>
  <c r="J22"/>
  <c r="J23"/>
  <c r="J24"/>
  <c r="J25"/>
  <c r="J26"/>
  <c r="J27"/>
  <c r="J30"/>
  <c r="J31"/>
  <c r="J32"/>
  <c r="J33"/>
  <c r="J34"/>
  <c r="J35"/>
  <c r="J36"/>
  <c r="J37"/>
  <c r="J38"/>
  <c r="J39"/>
  <c r="J40"/>
  <c r="J41"/>
  <c r="J42"/>
  <c r="J46"/>
  <c r="J48"/>
  <c r="J51"/>
  <c r="J52"/>
  <c r="J54"/>
  <c r="J57"/>
  <c r="J61"/>
  <c r="J64"/>
  <c r="J65"/>
  <c r="J66"/>
  <c r="J67"/>
  <c r="J68"/>
  <c r="J70"/>
  <c r="J71"/>
  <c r="J72"/>
  <c r="J73"/>
  <c r="J74"/>
  <c r="J75"/>
  <c r="J76"/>
  <c r="J77"/>
  <c r="J78"/>
  <c r="J79"/>
  <c r="J80"/>
  <c r="J85"/>
  <c r="J86"/>
  <c r="J88"/>
  <c r="J89"/>
  <c r="J90"/>
  <c r="J91"/>
  <c r="J92"/>
  <c r="J93"/>
  <c r="J97"/>
  <c r="J98"/>
  <c r="J99"/>
  <c r="J100"/>
  <c r="J101"/>
  <c r="J102"/>
  <c r="J104"/>
  <c r="J105"/>
  <c r="J106"/>
  <c r="J107"/>
  <c r="J108"/>
  <c r="J109"/>
  <c r="J111"/>
  <c r="J112"/>
  <c r="J113"/>
  <c r="J114"/>
  <c r="J115"/>
  <c r="J116"/>
  <c r="J117"/>
  <c r="J118"/>
  <c r="J119"/>
  <c r="J120"/>
  <c r="J121"/>
  <c r="J122"/>
  <c r="J123"/>
  <c r="J124"/>
  <c r="J125"/>
  <c r="J127"/>
  <c r="J128"/>
  <c r="J130"/>
  <c r="J131"/>
  <c r="J132"/>
  <c r="J133"/>
  <c r="J134"/>
  <c r="J138"/>
  <c r="J139"/>
  <c r="J141"/>
  <c r="J142"/>
  <c r="J143"/>
  <c r="J146"/>
  <c r="J160"/>
  <c r="J161"/>
  <c r="J164"/>
  <c r="J167"/>
  <c r="J168"/>
  <c r="J169"/>
  <c r="J170"/>
  <c r="J171"/>
  <c r="J172"/>
  <c r="J173"/>
  <c r="J174"/>
  <c r="J175"/>
  <c r="J176"/>
  <c r="J177"/>
  <c r="J178"/>
  <c r="J179"/>
  <c r="J181"/>
  <c r="J184"/>
  <c r="J185"/>
  <c r="J186"/>
  <c r="J187"/>
  <c r="J188"/>
  <c r="J189"/>
  <c r="J190"/>
  <c r="J191"/>
  <c r="J192"/>
  <c r="J200"/>
  <c r="J201"/>
  <c r="J202"/>
  <c r="J205"/>
  <c r="J208"/>
  <c r="J214"/>
  <c r="J215"/>
  <c r="J216"/>
  <c r="J217"/>
  <c r="J218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9"/>
  <c r="J260"/>
  <c r="J261"/>
  <c r="J262"/>
  <c r="J263"/>
  <c r="J264"/>
  <c r="J265"/>
  <c r="J266"/>
  <c r="J267"/>
  <c r="J268"/>
  <c r="J269"/>
  <c r="J270"/>
  <c r="J271"/>
  <c r="J272"/>
  <c r="J274"/>
  <c r="J275"/>
  <c r="J276"/>
  <c r="J277"/>
  <c r="J278"/>
  <c r="J279"/>
  <c r="J280"/>
  <c r="J281"/>
  <c r="J282"/>
  <c r="J283"/>
  <c r="J285"/>
  <c r="J286"/>
  <c r="J287"/>
  <c r="J288"/>
  <c r="J289"/>
  <c r="J290"/>
  <c r="J291"/>
  <c r="J292"/>
  <c r="J293"/>
  <c r="J294"/>
  <c r="J295"/>
  <c r="J296"/>
  <c r="J298"/>
  <c r="J299"/>
  <c r="J300"/>
  <c r="J301"/>
  <c r="J302"/>
  <c r="J303"/>
  <c r="J305"/>
  <c r="J306"/>
  <c r="J307"/>
  <c r="J308"/>
  <c r="J309"/>
  <c r="J310"/>
  <c r="J311"/>
  <c r="J312"/>
  <c r="J313"/>
  <c r="J314"/>
  <c r="J317"/>
  <c r="J318"/>
  <c r="J319"/>
  <c r="J322"/>
  <c r="J324"/>
  <c r="J326"/>
  <c r="J327"/>
  <c r="J331"/>
  <c r="J333"/>
  <c r="J334"/>
  <c r="J335"/>
  <c r="J336"/>
  <c r="J337"/>
  <c r="J338"/>
  <c r="J339"/>
  <c r="J341"/>
  <c r="J342"/>
  <c r="J343"/>
  <c r="J345"/>
  <c r="J346"/>
  <c r="J348"/>
  <c r="J350"/>
  <c r="J352"/>
  <c r="J354"/>
  <c r="J356"/>
  <c r="J357"/>
  <c r="J360"/>
  <c r="J361"/>
  <c r="J364"/>
  <c r="J367"/>
  <c r="J370"/>
  <c r="J373"/>
  <c r="J374"/>
  <c r="J377"/>
  <c r="J378"/>
  <c r="J379"/>
  <c r="J380"/>
  <c r="J381"/>
  <c r="J382"/>
  <c r="J383"/>
  <c r="J384"/>
  <c r="J386"/>
  <c r="J392"/>
  <c r="J396"/>
  <c r="J397"/>
  <c r="J398"/>
  <c r="J399"/>
  <c r="J400"/>
  <c r="J401"/>
  <c r="J402"/>
  <c r="J403"/>
  <c r="J404"/>
  <c r="J405"/>
  <c r="J408"/>
  <c r="J413"/>
  <c r="J414"/>
  <c r="J415"/>
  <c r="J416"/>
  <c r="J417"/>
  <c r="J419"/>
  <c r="J420"/>
  <c r="J421"/>
  <c r="J422"/>
  <c r="J423"/>
  <c r="J424"/>
  <c r="J425"/>
  <c r="J426"/>
  <c r="J427"/>
  <c r="J431"/>
  <c r="J432"/>
  <c r="J433"/>
  <c r="J437"/>
  <c r="J438"/>
  <c r="J439"/>
  <c r="J440"/>
  <c r="J441"/>
  <c r="J442"/>
  <c r="J443"/>
  <c r="J444"/>
  <c r="J445"/>
  <c r="J446"/>
  <c r="J447"/>
  <c r="J448"/>
  <c r="J449"/>
  <c r="J452"/>
  <c r="J457"/>
  <c r="J458"/>
  <c r="J461"/>
  <c r="J463"/>
  <c r="J467"/>
  <c r="I463"/>
  <c r="I8"/>
  <c r="I10"/>
  <c r="I12"/>
  <c r="I13"/>
  <c r="I17"/>
  <c r="I18"/>
  <c r="I19"/>
  <c r="I20"/>
  <c r="I21"/>
  <c r="I22"/>
  <c r="I23"/>
  <c r="I25"/>
  <c r="I26"/>
  <c r="I27"/>
  <c r="I29"/>
  <c r="I30"/>
  <c r="I31"/>
  <c r="I32"/>
  <c r="I33"/>
  <c r="I34"/>
  <c r="I35"/>
  <c r="I37"/>
  <c r="I38"/>
  <c r="I39"/>
  <c r="I40"/>
  <c r="I41"/>
  <c r="I45"/>
  <c r="I46"/>
  <c r="I47"/>
  <c r="I48"/>
  <c r="I50"/>
  <c r="I51"/>
  <c r="I52"/>
  <c r="I56"/>
  <c r="I61"/>
  <c r="I62"/>
  <c r="I64"/>
  <c r="I65"/>
  <c r="I66"/>
  <c r="I67"/>
  <c r="I68"/>
  <c r="I69"/>
  <c r="I70"/>
  <c r="I71"/>
  <c r="I72"/>
  <c r="I73"/>
  <c r="I74"/>
  <c r="I75"/>
  <c r="I76"/>
  <c r="I77"/>
  <c r="I78"/>
  <c r="I80"/>
  <c r="I81"/>
  <c r="I85"/>
  <c r="I86"/>
  <c r="I88"/>
  <c r="I89"/>
  <c r="I90"/>
  <c r="I91"/>
  <c r="I92"/>
  <c r="I93"/>
  <c r="I97"/>
  <c r="I98"/>
  <c r="I99"/>
  <c r="I100"/>
  <c r="I101"/>
  <c r="I102"/>
  <c r="I104"/>
  <c r="I105"/>
  <c r="I106"/>
  <c r="I109"/>
  <c r="I111"/>
  <c r="I112"/>
  <c r="I113"/>
  <c r="I114"/>
  <c r="I115"/>
  <c r="I116"/>
  <c r="I117"/>
  <c r="I118"/>
  <c r="I119"/>
  <c r="I120"/>
  <c r="I121"/>
  <c r="I122"/>
  <c r="I123"/>
  <c r="I124"/>
  <c r="I125"/>
  <c r="I126"/>
  <c r="I128"/>
  <c r="I129"/>
  <c r="I130"/>
  <c r="I131"/>
  <c r="I132"/>
  <c r="I133"/>
  <c r="I136"/>
  <c r="I137"/>
  <c r="I138"/>
  <c r="I139"/>
  <c r="I141"/>
  <c r="I142"/>
  <c r="I143"/>
  <c r="I146"/>
  <c r="I148"/>
  <c r="I149"/>
  <c r="I150"/>
  <c r="I151"/>
  <c r="I152"/>
  <c r="I153"/>
  <c r="I154"/>
  <c r="I155"/>
  <c r="I156"/>
  <c r="I157"/>
  <c r="I167"/>
  <c r="I168"/>
  <c r="I169"/>
  <c r="I170"/>
  <c r="I171"/>
  <c r="I172"/>
  <c r="I173"/>
  <c r="I174"/>
  <c r="I175"/>
  <c r="I177"/>
  <c r="I178"/>
  <c r="I181"/>
  <c r="I184"/>
  <c r="I185"/>
  <c r="I186"/>
  <c r="I187"/>
  <c r="I188"/>
  <c r="I189"/>
  <c r="I193"/>
  <c r="I196"/>
  <c r="I197"/>
  <c r="I200"/>
  <c r="I202"/>
  <c r="I205"/>
  <c r="I210"/>
  <c r="I214"/>
  <c r="I215"/>
  <c r="I216"/>
  <c r="I217"/>
  <c r="I218"/>
  <c r="I219"/>
  <c r="I221"/>
  <c r="I222"/>
  <c r="I223"/>
  <c r="I224"/>
  <c r="I225"/>
  <c r="I226"/>
  <c r="I227"/>
  <c r="I228"/>
  <c r="I229"/>
  <c r="I230"/>
  <c r="I231"/>
  <c r="I232"/>
  <c r="I233"/>
  <c r="I234"/>
  <c r="I235"/>
  <c r="I236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9"/>
  <c r="I260"/>
  <c r="I261"/>
  <c r="I262"/>
  <c r="I263"/>
  <c r="I264"/>
  <c r="I265"/>
  <c r="I266"/>
  <c r="I267"/>
  <c r="I268"/>
  <c r="I269"/>
  <c r="I270"/>
  <c r="I271"/>
  <c r="I272"/>
  <c r="I274"/>
  <c r="I275"/>
  <c r="I276"/>
  <c r="I277"/>
  <c r="I279"/>
  <c r="I280"/>
  <c r="I281"/>
  <c r="I282"/>
  <c r="I283"/>
  <c r="I285"/>
  <c r="I286"/>
  <c r="I287"/>
  <c r="I288"/>
  <c r="I289"/>
  <c r="I290"/>
  <c r="I291"/>
  <c r="I293"/>
  <c r="I294"/>
  <c r="I295"/>
  <c r="I296"/>
  <c r="I298"/>
  <c r="I299"/>
  <c r="I300"/>
  <c r="I301"/>
  <c r="I302"/>
  <c r="I303"/>
  <c r="I305"/>
  <c r="I306"/>
  <c r="I307"/>
  <c r="I308"/>
  <c r="I309"/>
  <c r="I310"/>
  <c r="I311"/>
  <c r="I312"/>
  <c r="I313"/>
  <c r="I314"/>
  <c r="I315"/>
  <c r="I317"/>
  <c r="I318"/>
  <c r="I319"/>
  <c r="I322"/>
  <c r="I324"/>
  <c r="I325"/>
  <c r="I326"/>
  <c r="I327"/>
  <c r="I331"/>
  <c r="I333"/>
  <c r="I334"/>
  <c r="I335"/>
  <c r="I336"/>
  <c r="I337"/>
  <c r="I339"/>
  <c r="I340"/>
  <c r="I341"/>
  <c r="I342"/>
  <c r="I344"/>
  <c r="I345"/>
  <c r="I348"/>
  <c r="I350"/>
  <c r="I351"/>
  <c r="I352"/>
  <c r="I354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90"/>
  <c r="I392"/>
  <c r="I396"/>
  <c r="I397"/>
  <c r="I398"/>
  <c r="I399"/>
  <c r="I400"/>
  <c r="I401"/>
  <c r="I402"/>
  <c r="I403"/>
  <c r="I404"/>
  <c r="I405"/>
  <c r="I408"/>
  <c r="I409"/>
  <c r="I413"/>
  <c r="I414"/>
  <c r="I415"/>
  <c r="I416"/>
  <c r="I417"/>
  <c r="I418"/>
  <c r="I419"/>
  <c r="I420"/>
  <c r="I421"/>
  <c r="I422"/>
  <c r="I423"/>
  <c r="I424"/>
  <c r="I425"/>
  <c r="I426"/>
  <c r="I427"/>
  <c r="I429"/>
  <c r="I431"/>
  <c r="I432"/>
  <c r="I433"/>
  <c r="I437"/>
  <c r="I438"/>
  <c r="I439"/>
  <c r="I440"/>
  <c r="I441"/>
  <c r="I442"/>
  <c r="I443"/>
  <c r="I444"/>
  <c r="I445"/>
  <c r="I446"/>
  <c r="I447"/>
  <c r="I448"/>
  <c r="I450"/>
  <c r="I452"/>
  <c r="I454"/>
  <c r="I455"/>
  <c r="I458"/>
  <c r="I461"/>
  <c r="I464"/>
  <c r="I466"/>
  <c r="I467"/>
  <c r="H87"/>
  <c r="H436"/>
  <c r="E332"/>
  <c r="F332"/>
  <c r="G332"/>
  <c r="H332"/>
  <c r="H207"/>
  <c r="H166"/>
  <c r="H163"/>
  <c r="J163" s="1"/>
  <c r="H110"/>
  <c r="H55"/>
  <c r="H53"/>
  <c r="J53" s="1"/>
  <c r="H28"/>
  <c r="G389"/>
  <c r="I389" s="1"/>
  <c r="G355"/>
  <c r="H355"/>
  <c r="F355"/>
  <c r="F195"/>
  <c r="F453"/>
  <c r="G453"/>
  <c r="I453" s="1"/>
  <c r="H453"/>
  <c r="E453"/>
  <c r="F465"/>
  <c r="G465"/>
  <c r="H465"/>
  <c r="E465"/>
  <c r="F462"/>
  <c r="G462"/>
  <c r="H462"/>
  <c r="E462"/>
  <c r="G428"/>
  <c r="F428"/>
  <c r="G349"/>
  <c r="F349"/>
  <c r="G213"/>
  <c r="F213"/>
  <c r="F135"/>
  <c r="G135"/>
  <c r="H135"/>
  <c r="E135"/>
  <c r="F110"/>
  <c r="G110"/>
  <c r="I110" s="1"/>
  <c r="E110"/>
  <c r="F60"/>
  <c r="G60"/>
  <c r="H60"/>
  <c r="E60"/>
  <c r="F44"/>
  <c r="G44"/>
  <c r="I44" s="1"/>
  <c r="H44"/>
  <c r="E44"/>
  <c r="E16"/>
  <c r="E15"/>
  <c r="F435"/>
  <c r="G435"/>
  <c r="I435" s="1"/>
  <c r="H435"/>
  <c r="E435"/>
  <c r="F411"/>
  <c r="G411"/>
  <c r="H411"/>
  <c r="E411"/>
  <c r="H394"/>
  <c r="G394"/>
  <c r="F394"/>
  <c r="E394"/>
  <c r="H329"/>
  <c r="G329"/>
  <c r="J329" s="1"/>
  <c r="F329"/>
  <c r="E329"/>
  <c r="F212"/>
  <c r="G212"/>
  <c r="H212"/>
  <c r="E212"/>
  <c r="F469"/>
  <c r="G469"/>
  <c r="H469"/>
  <c r="E7"/>
  <c r="F7"/>
  <c r="G7"/>
  <c r="H7"/>
  <c r="E9"/>
  <c r="F9"/>
  <c r="G9"/>
  <c r="H9"/>
  <c r="F11"/>
  <c r="G11"/>
  <c r="H11"/>
  <c r="F15"/>
  <c r="G15"/>
  <c r="H15"/>
  <c r="F16"/>
  <c r="G16"/>
  <c r="H16"/>
  <c r="E28"/>
  <c r="E14" s="1"/>
  <c r="F28"/>
  <c r="G28"/>
  <c r="I28" s="1"/>
  <c r="H47"/>
  <c r="J47" s="1"/>
  <c r="E49"/>
  <c r="F49"/>
  <c r="G49"/>
  <c r="H49"/>
  <c r="E55"/>
  <c r="F55"/>
  <c r="G55"/>
  <c r="J55" s="1"/>
  <c r="E59"/>
  <c r="F59"/>
  <c r="G59"/>
  <c r="I59" s="1"/>
  <c r="H59"/>
  <c r="E63"/>
  <c r="F63"/>
  <c r="G63"/>
  <c r="H63"/>
  <c r="E83"/>
  <c r="F83"/>
  <c r="G83"/>
  <c r="H83"/>
  <c r="E84"/>
  <c r="F84"/>
  <c r="G84"/>
  <c r="I84" s="1"/>
  <c r="H84"/>
  <c r="E87"/>
  <c r="E82" s="1"/>
  <c r="F87"/>
  <c r="G87"/>
  <c r="J87" s="1"/>
  <c r="E95"/>
  <c r="F95"/>
  <c r="G95"/>
  <c r="H95"/>
  <c r="E96"/>
  <c r="F96"/>
  <c r="G96"/>
  <c r="I96" s="1"/>
  <c r="H96"/>
  <c r="E103"/>
  <c r="F103"/>
  <c r="G103"/>
  <c r="H103"/>
  <c r="E140"/>
  <c r="F140"/>
  <c r="G140"/>
  <c r="I140" s="1"/>
  <c r="H140"/>
  <c r="E145"/>
  <c r="E144" s="1"/>
  <c r="F145"/>
  <c r="G145"/>
  <c r="H145"/>
  <c r="H144" s="1"/>
  <c r="F147"/>
  <c r="G147"/>
  <c r="I147" s="1"/>
  <c r="H159"/>
  <c r="H158" s="1"/>
  <c r="J158" s="1"/>
  <c r="E165"/>
  <c r="F165"/>
  <c r="G165"/>
  <c r="H165"/>
  <c r="E166"/>
  <c r="F166"/>
  <c r="G166"/>
  <c r="J166" s="1"/>
  <c r="E180"/>
  <c r="F180"/>
  <c r="G180"/>
  <c r="H180"/>
  <c r="E183"/>
  <c r="F183"/>
  <c r="G183"/>
  <c r="H183"/>
  <c r="E195"/>
  <c r="G195"/>
  <c r="I195" s="1"/>
  <c r="E199"/>
  <c r="E198" s="1"/>
  <c r="F199"/>
  <c r="F198" s="1"/>
  <c r="G199"/>
  <c r="I199" s="1"/>
  <c r="H199"/>
  <c r="H198" s="1"/>
  <c r="E204"/>
  <c r="E203" s="1"/>
  <c r="F204"/>
  <c r="F203" s="1"/>
  <c r="G204"/>
  <c r="G203" s="1"/>
  <c r="H204"/>
  <c r="H203" s="1"/>
  <c r="E209"/>
  <c r="E206" s="1"/>
  <c r="F209"/>
  <c r="F206" s="1"/>
  <c r="G209"/>
  <c r="I209" s="1"/>
  <c r="H209"/>
  <c r="E213"/>
  <c r="H213"/>
  <c r="E237"/>
  <c r="F237"/>
  <c r="G237"/>
  <c r="H237"/>
  <c r="E258"/>
  <c r="F258"/>
  <c r="G258"/>
  <c r="H258"/>
  <c r="E273"/>
  <c r="F273"/>
  <c r="G273"/>
  <c r="H273"/>
  <c r="E284"/>
  <c r="F284"/>
  <c r="G284"/>
  <c r="I284" s="1"/>
  <c r="H284"/>
  <c r="E297"/>
  <c r="F297"/>
  <c r="G297"/>
  <c r="H297"/>
  <c r="E304"/>
  <c r="F304"/>
  <c r="G304"/>
  <c r="H304"/>
  <c r="E316"/>
  <c r="F316"/>
  <c r="G316"/>
  <c r="H316"/>
  <c r="E321"/>
  <c r="F321"/>
  <c r="G321"/>
  <c r="I321" s="1"/>
  <c r="H321"/>
  <c r="E323"/>
  <c r="F323"/>
  <c r="G323"/>
  <c r="I323" s="1"/>
  <c r="H323"/>
  <c r="E330"/>
  <c r="F330"/>
  <c r="G330"/>
  <c r="H330"/>
  <c r="E347"/>
  <c r="F347"/>
  <c r="G347"/>
  <c r="H347"/>
  <c r="E349"/>
  <c r="H349"/>
  <c r="E353"/>
  <c r="F353"/>
  <c r="G353"/>
  <c r="H353"/>
  <c r="E355"/>
  <c r="E391"/>
  <c r="F391"/>
  <c r="G391"/>
  <c r="H391"/>
  <c r="E395"/>
  <c r="F395"/>
  <c r="G395"/>
  <c r="H395"/>
  <c r="E407"/>
  <c r="F407"/>
  <c r="G407"/>
  <c r="I407" s="1"/>
  <c r="H407"/>
  <c r="E412"/>
  <c r="F412"/>
  <c r="G412"/>
  <c r="H412"/>
  <c r="E430"/>
  <c r="F430"/>
  <c r="G430"/>
  <c r="H430"/>
  <c r="E436"/>
  <c r="F436"/>
  <c r="G436"/>
  <c r="J436" s="1"/>
  <c r="E451"/>
  <c r="F451"/>
  <c r="G451"/>
  <c r="H451"/>
  <c r="E456"/>
  <c r="F456"/>
  <c r="G456"/>
  <c r="H456"/>
  <c r="E460"/>
  <c r="F460"/>
  <c r="G460"/>
  <c r="H460"/>
  <c r="E469"/>
  <c r="G459"/>
  <c r="E459"/>
  <c r="F434"/>
  <c r="E410"/>
  <c r="G393"/>
  <c r="E393"/>
  <c r="G328"/>
  <c r="E328"/>
  <c r="G320"/>
  <c r="E320"/>
  <c r="G211"/>
  <c r="E211"/>
  <c r="G162"/>
  <c r="E162"/>
  <c r="G144"/>
  <c r="H94"/>
  <c r="F94"/>
  <c r="H82"/>
  <c r="F82"/>
  <c r="H58"/>
  <c r="F58"/>
  <c r="G43"/>
  <c r="F43"/>
  <c r="E43"/>
  <c r="H14"/>
  <c r="G14"/>
  <c r="J14" s="1"/>
  <c r="F14"/>
  <c r="H6"/>
  <c r="G6"/>
  <c r="J6" s="1"/>
  <c r="F6"/>
  <c r="E6"/>
  <c r="G58"/>
  <c r="J58" s="1"/>
  <c r="G82"/>
  <c r="I82" s="1"/>
  <c r="G94"/>
  <c r="I94" s="1"/>
  <c r="F144"/>
  <c r="F162"/>
  <c r="F211"/>
  <c r="H211"/>
  <c r="F320"/>
  <c r="F328"/>
  <c r="F393"/>
  <c r="H328"/>
  <c r="E94"/>
  <c r="E58"/>
  <c r="I144" l="1"/>
  <c r="J211"/>
  <c r="J328"/>
  <c r="J460"/>
  <c r="J451"/>
  <c r="J430"/>
  <c r="J412"/>
  <c r="J395"/>
  <c r="J391"/>
  <c r="J353"/>
  <c r="J347"/>
  <c r="J330"/>
  <c r="J316"/>
  <c r="J304"/>
  <c r="J297"/>
  <c r="J273"/>
  <c r="J258"/>
  <c r="J237"/>
  <c r="J203"/>
  <c r="J183"/>
  <c r="J180"/>
  <c r="J165"/>
  <c r="J145"/>
  <c r="J103"/>
  <c r="J95"/>
  <c r="J83"/>
  <c r="J63"/>
  <c r="J49"/>
  <c r="J16"/>
  <c r="J15"/>
  <c r="J11"/>
  <c r="J9"/>
  <c r="J7"/>
  <c r="J469"/>
  <c r="J212"/>
  <c r="I394"/>
  <c r="J411"/>
  <c r="J60"/>
  <c r="J135"/>
  <c r="J213"/>
  <c r="J349"/>
  <c r="I428"/>
  <c r="J462"/>
  <c r="J465"/>
  <c r="J355"/>
  <c r="H206"/>
  <c r="J332"/>
  <c r="G198"/>
  <c r="G206"/>
  <c r="I469"/>
  <c r="I465"/>
  <c r="I462"/>
  <c r="I460"/>
  <c r="I451"/>
  <c r="I436"/>
  <c r="I430"/>
  <c r="I412"/>
  <c r="I395"/>
  <c r="I393"/>
  <c r="I391"/>
  <c r="I355"/>
  <c r="I353"/>
  <c r="I349"/>
  <c r="I347"/>
  <c r="I332"/>
  <c r="I330"/>
  <c r="I328"/>
  <c r="I320"/>
  <c r="I316"/>
  <c r="I304"/>
  <c r="I258"/>
  <c r="I213"/>
  <c r="I211"/>
  <c r="I203"/>
  <c r="I165"/>
  <c r="I145"/>
  <c r="I135"/>
  <c r="I103"/>
  <c r="I95"/>
  <c r="I87"/>
  <c r="I83"/>
  <c r="I60"/>
  <c r="I58"/>
  <c r="I55"/>
  <c r="I49"/>
  <c r="I43"/>
  <c r="I16"/>
  <c r="I14"/>
  <c r="J435"/>
  <c r="J407"/>
  <c r="J394"/>
  <c r="J323"/>
  <c r="J321"/>
  <c r="J284"/>
  <c r="J207"/>
  <c r="J199"/>
  <c r="J159"/>
  <c r="J144"/>
  <c r="J140"/>
  <c r="J110"/>
  <c r="J96"/>
  <c r="J94"/>
  <c r="J84"/>
  <c r="J82"/>
  <c r="J59"/>
  <c r="J44"/>
  <c r="J28"/>
  <c r="G434"/>
  <c r="E434"/>
  <c r="I6"/>
  <c r="I456"/>
  <c r="I411"/>
  <c r="I329"/>
  <c r="I297"/>
  <c r="I273"/>
  <c r="I237"/>
  <c r="I212"/>
  <c r="I204"/>
  <c r="I183"/>
  <c r="I180"/>
  <c r="I166"/>
  <c r="I162"/>
  <c r="I63"/>
  <c r="I15"/>
  <c r="I11"/>
  <c r="I9"/>
  <c r="I7"/>
  <c r="J456"/>
  <c r="J204"/>
  <c r="H434"/>
  <c r="H410"/>
  <c r="H393"/>
  <c r="J393" s="1"/>
  <c r="E468"/>
  <c r="H43"/>
  <c r="J43" s="1"/>
  <c r="F459"/>
  <c r="I459" s="1"/>
  <c r="H459"/>
  <c r="J459" s="1"/>
  <c r="F410"/>
  <c r="H320"/>
  <c r="J320" s="1"/>
  <c r="F468"/>
  <c r="G410"/>
  <c r="H162"/>
  <c r="J162" s="1"/>
  <c r="G468"/>
  <c r="I468" l="1"/>
  <c r="J410"/>
  <c r="I410"/>
  <c r="J434"/>
  <c r="I434"/>
  <c r="J206"/>
  <c r="I206"/>
  <c r="J198"/>
  <c r="I198"/>
  <c r="H468"/>
  <c r="J468" s="1"/>
</calcChain>
</file>

<file path=xl/sharedStrings.xml><?xml version="1.0" encoding="utf-8"?>
<sst xmlns="http://schemas.openxmlformats.org/spreadsheetml/2006/main" count="531" uniqueCount="205">
  <si>
    <t>Dział</t>
  </si>
  <si>
    <t>Rozdz</t>
  </si>
  <si>
    <t xml:space="preserve">§ </t>
  </si>
  <si>
    <t>Treść</t>
  </si>
  <si>
    <t>Plan  w zł</t>
  </si>
  <si>
    <t>Wykonanie w zł</t>
  </si>
  <si>
    <t>% wyko-nania planu (kol.7/6)</t>
  </si>
  <si>
    <t>ogółem</t>
  </si>
  <si>
    <t>po zmianach</t>
  </si>
  <si>
    <t>010</t>
  </si>
  <si>
    <t>ROLNICTWO I ŁOWIECTWO</t>
  </si>
  <si>
    <t>01010</t>
  </si>
  <si>
    <t>Infrastruktura wodociągowa</t>
  </si>
  <si>
    <t>Wydatki inwestycyjne jednostek budżetowych</t>
  </si>
  <si>
    <t>01030</t>
  </si>
  <si>
    <t>Izby rolnicze</t>
  </si>
  <si>
    <t>Wpłaty gmin na rzecz izb rolniczych w wysokości 2 % uzyskanych wpływów z podatku rolnego</t>
  </si>
  <si>
    <t>01095</t>
  </si>
  <si>
    <t>Pozostała działalność</t>
  </si>
  <si>
    <t>Zakup usług pozostałych</t>
  </si>
  <si>
    <t>Różne opłaty i składki</t>
  </si>
  <si>
    <t>400</t>
  </si>
  <si>
    <t>40001</t>
  </si>
  <si>
    <t>Dostarczenie ciepla</t>
  </si>
  <si>
    <t>Nagrody i wydatki osobowe niezaliczone do wynagrodzeń</t>
  </si>
  <si>
    <t>Wynagrodzenia osobowe pracowników</t>
  </si>
  <si>
    <t>Dodatkowe wynagrodzenie roczne</t>
  </si>
  <si>
    <t>Składki na ubezpieczenia społeczne</t>
  </si>
  <si>
    <t>Składki na Fundusz Pracy</t>
  </si>
  <si>
    <t>Wynagrodzenia bezosobowe</t>
  </si>
  <si>
    <t>Zakup materiałów i wyposażenia</t>
  </si>
  <si>
    <t>Zakup usług zdrowotnych</t>
  </si>
  <si>
    <t>Odpisy na zakładowy fundusz świadczeń socjalnych</t>
  </si>
  <si>
    <t>40002</t>
  </si>
  <si>
    <t>Dostarczenie wody</t>
  </si>
  <si>
    <t>Zakup energii</t>
  </si>
  <si>
    <t>Opłaty z tytułu zakupu usług telekomunikacyjnych telefonii stacjonarnej</t>
  </si>
  <si>
    <t>Podróże służbowe krajowe</t>
  </si>
  <si>
    <t>Wydatki na zakupy inwestycyjne jednostek budżetowych</t>
  </si>
  <si>
    <t>600</t>
  </si>
  <si>
    <t>TRANSPORT I ŁĄCZNOŚĆ</t>
  </si>
  <si>
    <t xml:space="preserve">Lokalny transport zbiorowy </t>
  </si>
  <si>
    <t>60014</t>
  </si>
  <si>
    <t>Drogi publiczne powiatowe</t>
  </si>
  <si>
    <t>Drogi publiczne gminne</t>
  </si>
  <si>
    <t>60078</t>
  </si>
  <si>
    <t>Usuwanie skutków klęsk żywiołowych</t>
  </si>
  <si>
    <t>700</t>
  </si>
  <si>
    <t>GOSPODARKA MIESZKANIOWA</t>
  </si>
  <si>
    <t>Gospodarka gruntami i nieruchomościami</t>
  </si>
  <si>
    <t xml:space="preserve">Zakup usług remontowych </t>
  </si>
  <si>
    <t>Opłaty na rzecz budżetów jednostek samorzadu terytorialnego</t>
  </si>
  <si>
    <t>Kary i odszkodowania wypłacane na rzecz osób prawnych i innych jednostek organizacyjnych</t>
  </si>
  <si>
    <t>Koszty postępowania sądowego i prokuratorskiego</t>
  </si>
  <si>
    <t>710</t>
  </si>
  <si>
    <t>DZIAŁALNOŚĆ USŁUGOWA</t>
  </si>
  <si>
    <t>Plany zagospodarowania przestrzennego</t>
  </si>
  <si>
    <t>Cmentarze</t>
  </si>
  <si>
    <t>750</t>
  </si>
  <si>
    <t>ADMINISTRACJA PUBLICZNA</t>
  </si>
  <si>
    <t>Urzędy wojewódzkie</t>
  </si>
  <si>
    <t>Zakup akcesoriów komputerowych, w tym programów i licencji</t>
  </si>
  <si>
    <t>Rady gmin</t>
  </si>
  <si>
    <t>Różne wydatki na rzecz osób fizycznych</t>
  </si>
  <si>
    <t>Szkolenia pracowników niebędących członkami korpusu służby cywilnej</t>
  </si>
  <si>
    <t>Zakup usług dostępu do sieci internet</t>
  </si>
  <si>
    <t>Opłaty z tytułu zakupu usług telekomunikacyjnych telefonii komórkowej</t>
  </si>
  <si>
    <t>Zakup materiałów papierniczych do sprzętu drukarskiego i urządzeń kserograficznych</t>
  </si>
  <si>
    <t xml:space="preserve">Pozostała działalność </t>
  </si>
  <si>
    <t>752</t>
  </si>
  <si>
    <t>OBRONA CYWILNA</t>
  </si>
  <si>
    <t>75212</t>
  </si>
  <si>
    <t>Pozostałe wydatki obronne</t>
  </si>
  <si>
    <t>754</t>
  </si>
  <si>
    <t>Ochotnicze straże pożarne</t>
  </si>
  <si>
    <t>Podatek od nieruchomości</t>
  </si>
  <si>
    <t>Obrona cywilna</t>
  </si>
  <si>
    <t xml:space="preserve">Zakup materiałów i wyposażenia </t>
  </si>
  <si>
    <t>75421</t>
  </si>
  <si>
    <t>Zarządzanie kryzysowe</t>
  </si>
  <si>
    <t>756</t>
  </si>
  <si>
    <t>DOCHODY OD OSÓB PRAWNYCH, OD OSÓB FIZYCZNYCH I OD INNYCH JEDNOSTEK NIEPOSIADAJĄCYCH OSOBOWOŚCI PRAWNEJ ORAZ WYDATKI ZWIĄZANE Z ICH POBOREM</t>
  </si>
  <si>
    <t>Różne rozliczenia finansowe</t>
  </si>
  <si>
    <t>75647</t>
  </si>
  <si>
    <t>Pobór podatków, opłat i niepodatkowych należności budżetowych</t>
  </si>
  <si>
    <t>Wynagrodzenia agencyjno-prowizyjne</t>
  </si>
  <si>
    <t>757</t>
  </si>
  <si>
    <t>OBSŁUGA DŁUGU PUBLICZNEGO</t>
  </si>
  <si>
    <t xml:space="preserve">Odsetki i dyskonto od krajowych skarbowych papierów wartościowych oraz pożyczek i kredytów </t>
  </si>
  <si>
    <t>758</t>
  </si>
  <si>
    <t>RÓŻNE ROZLICZENIA</t>
  </si>
  <si>
    <t>801</t>
  </si>
  <si>
    <t>OŚWIATA I WYCHOWANIE</t>
  </si>
  <si>
    <t>80101</t>
  </si>
  <si>
    <t>Szkoły podstawowe</t>
  </si>
  <si>
    <t>Zakup pomocy naukowych, dydaktycznych i książek</t>
  </si>
  <si>
    <t>Odpis na ZFŚS</t>
  </si>
  <si>
    <t>80104</t>
  </si>
  <si>
    <t>Przedszkola</t>
  </si>
  <si>
    <t>dotacje celowe przekazane gminie na zadania bieżące realizowane na podstawie porozumień (umów) między j.s.t.</t>
  </si>
  <si>
    <t>80110</t>
  </si>
  <si>
    <t>Gimnazja</t>
  </si>
  <si>
    <t>80113</t>
  </si>
  <si>
    <t>Dowożenie uczniów do szkół</t>
  </si>
  <si>
    <t>Opłaty na rzecz budżetów jednostek samorządu terytorialnego</t>
  </si>
  <si>
    <t>80114</t>
  </si>
  <si>
    <t>Zespoły obsługi ekonomiczno - adminiostracyjnej szkół</t>
  </si>
  <si>
    <t>80146</t>
  </si>
  <si>
    <t>Dokształcanie i doskonalenie nauczycieli</t>
  </si>
  <si>
    <t>80148</t>
  </si>
  <si>
    <t>Stołówki szkolne</t>
  </si>
  <si>
    <t>80195</t>
  </si>
  <si>
    <t>Stypendia dla uczniów</t>
  </si>
  <si>
    <t>851</t>
  </si>
  <si>
    <t>OCHRONA ZDROWIA</t>
  </si>
  <si>
    <t>85153</t>
  </si>
  <si>
    <t>Zwalczanie narkomanii</t>
  </si>
  <si>
    <t>Przeciwdziałanie alkoholizmowi</t>
  </si>
  <si>
    <t>852</t>
  </si>
  <si>
    <t>POMOC SPOŁECZNA</t>
  </si>
  <si>
    <t>85202</t>
  </si>
  <si>
    <t>Domy pomocy społecznej</t>
  </si>
  <si>
    <t>Zakup usług przez jednostki samorządu terytorialnegood innych jednostek samorządu terytorialnego</t>
  </si>
  <si>
    <t>85212</t>
  </si>
  <si>
    <t>Świadczenia społeczne</t>
  </si>
  <si>
    <t>Składki na ubezpieczenia zdrowotne</t>
  </si>
  <si>
    <t>85214</t>
  </si>
  <si>
    <t>Zasiłki , pomoc w naturze oraz składki na ubezpieczenia emerytalne i rentowe</t>
  </si>
  <si>
    <t>85215</t>
  </si>
  <si>
    <t>Dodatki mieszkaniowe</t>
  </si>
  <si>
    <t>85219</t>
  </si>
  <si>
    <t>Ośrodki pomocy społecznej</t>
  </si>
  <si>
    <t>Opłaty za administrowanie i czynsze za budynki, lokale i pomieszczenia garażowe</t>
  </si>
  <si>
    <t>85295</t>
  </si>
  <si>
    <t>854</t>
  </si>
  <si>
    <t>EDUKACYJNA OPIEKA WYCHOWAWCZA</t>
  </si>
  <si>
    <t>85401</t>
  </si>
  <si>
    <t>Świetlice szkolne</t>
  </si>
  <si>
    <t>Odpisy na zakł. fundusz świadczeń socjalnych</t>
  </si>
  <si>
    <t>85415</t>
  </si>
  <si>
    <t>Pomoc materialna dla uczniów</t>
  </si>
  <si>
    <t>900</t>
  </si>
  <si>
    <t>GOSPODARKA KOMUNALNA                         I OCHRONA ŚRODOWISKA</t>
  </si>
  <si>
    <t>90001</t>
  </si>
  <si>
    <t>Gospodarka ściekowa i ochrona wód</t>
  </si>
  <si>
    <t>90015</t>
  </si>
  <si>
    <t>Oświetlenie ulic, placów i dróg</t>
  </si>
  <si>
    <t>921</t>
  </si>
  <si>
    <t>KULTURA I OCHRONA DZIEDZICTWA NARODOWEGO</t>
  </si>
  <si>
    <t>92109</t>
  </si>
  <si>
    <t xml:space="preserve">Domy i ośrodki kultury, świetlice i kluby </t>
  </si>
  <si>
    <t>92116</t>
  </si>
  <si>
    <t xml:space="preserve">Biblioteki </t>
  </si>
  <si>
    <t>Dotacja podmiotowa z budżetu dla instytucji kultury</t>
  </si>
  <si>
    <t>92195</t>
  </si>
  <si>
    <t>926</t>
  </si>
  <si>
    <t>KULTURA FIZYCZNA I SPORT</t>
  </si>
  <si>
    <t>92601</t>
  </si>
  <si>
    <t>Obiekty sportowe</t>
  </si>
  <si>
    <t>92605</t>
  </si>
  <si>
    <t>Zadania w zakresie kultury fizycznej                                         i sportu</t>
  </si>
  <si>
    <t>Dotacja celowa z budżetu na finansowanie lub dofinansowanie zadań zleconych do realizacji stowarzyszeniom</t>
  </si>
  <si>
    <t>92695</t>
  </si>
  <si>
    <t>OGÓŁEM</t>
  </si>
  <si>
    <t>dynamika   w % (kol.7/8)</t>
  </si>
  <si>
    <t>Zakup materiałów          i wyposażenia</t>
  </si>
  <si>
    <t>Kary i odszkodowania wypłacane na rzecz osób fizycznych</t>
  </si>
  <si>
    <t>75113</t>
  </si>
  <si>
    <t>Wybory do Parlamentu Europejskiego</t>
  </si>
  <si>
    <t>75495</t>
  </si>
  <si>
    <t>75702</t>
  </si>
  <si>
    <t>75818</t>
  </si>
  <si>
    <t>Rezerwy ogólne i celowe</t>
  </si>
  <si>
    <t>Rezerwy</t>
  </si>
  <si>
    <t>Składki na ubezpieczenie zdrowotne opłacane za osoby pobierające niektóre świadczenia z pomocy społecznej</t>
  </si>
  <si>
    <t>85228</t>
  </si>
  <si>
    <t>Usługi opiekuńcze i specjalistyczne usługi opiekuńcze</t>
  </si>
  <si>
    <t>Świadczenia rodzinne, zaliczka alimentacyjna oraz składki na ubezpieczenia emerytalne i rentowe z ubezpieczenia społecznego</t>
  </si>
  <si>
    <t>92120</t>
  </si>
  <si>
    <t>Ochrona zabytków i opieka nad zabytkami</t>
  </si>
  <si>
    <t xml:space="preserve">WYTWARZANIE I ZAOPATRYWANIE W ENERGIĘ ELEKTRYCZNĄ, GAZ I WODĘ </t>
  </si>
  <si>
    <t>Wpłaty na Państwowy Fundusz Rehabilitacji Osób Niepełnosprawnych</t>
  </si>
  <si>
    <t xml:space="preserve">Urzędy gmin </t>
  </si>
  <si>
    <t>75075</t>
  </si>
  <si>
    <t>Promocja jednostek samorządu terytorialnego</t>
  </si>
  <si>
    <t>Urzędy naczelnych organów władzy państwowej, kontroli i ochrony prawa</t>
  </si>
  <si>
    <t>Obsługa papierów wartościowych, kredytów i pożyczek j.s.t.</t>
  </si>
  <si>
    <t>w tym wynagrodzenia</t>
  </si>
  <si>
    <t>na dzień 31 grudnia 2009 r.</t>
  </si>
  <si>
    <t>na dzień 31 grudnia 2008 r.</t>
  </si>
  <si>
    <t>Podróże służbowe zagraniczne</t>
  </si>
  <si>
    <t>90003</t>
  </si>
  <si>
    <t>60017</t>
  </si>
  <si>
    <t>Drogi wewnętrzne</t>
  </si>
  <si>
    <t>75411</t>
  </si>
  <si>
    <t>Komendy państwowej straży pożarnej</t>
  </si>
  <si>
    <t>Wpływy z tytułu pomocy finansowej udzielanej między jednostkami samorządu terytorialnego na dofinansowanie własnych zadań inwestycyjnych i zakupów inwestycyjnych</t>
  </si>
  <si>
    <t>75814</t>
  </si>
  <si>
    <t>Oczyszczanie miast i wsi</t>
  </si>
  <si>
    <t>dottacje celowe z budżetu na finansowanie lub dofinansowanie zadań zleconych do realizacji stowarzyszeniom</t>
  </si>
  <si>
    <t xml:space="preserve">W TYM  WYNAGRODZENIA </t>
  </si>
  <si>
    <t>BEZPIECZEŃSTWO PUBLICZNE I OCHRONA PRZECIW-POŻAROWA</t>
  </si>
  <si>
    <t>Wykonanie planu wydatków budżetowych zadań własnych i zleconych gminie w 2009 r.</t>
  </si>
  <si>
    <r>
      <t xml:space="preserve">dotacje celowe przekazane gminie na zadania bieżące realizo- wane na podsta-wie porozumień (umów) między </t>
    </r>
    <r>
      <rPr>
        <i/>
        <sz val="9"/>
        <rFont val="Arial"/>
        <family val="2"/>
        <charset val="238"/>
      </rPr>
      <t>j.s.t.</t>
    </r>
  </si>
  <si>
    <t>Opłaty na rzecz budżetów j. s. t.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</si>
</sst>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09">
    <xf numFmtId="0" fontId="0" fillId="0" borderId="0" xfId="0"/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wrapText="1"/>
    </xf>
    <xf numFmtId="4" fontId="4" fillId="0" borderId="2" xfId="1" applyNumberFormat="1" applyFont="1" applyFill="1" applyBorder="1" applyAlignment="1"/>
    <xf numFmtId="0" fontId="4" fillId="0" borderId="1" xfId="1" applyFont="1" applyFill="1" applyBorder="1" applyAlignment="1">
      <alignment wrapText="1"/>
    </xf>
    <xf numFmtId="4" fontId="4" fillId="0" borderId="1" xfId="1" applyNumberFormat="1" applyFont="1" applyFill="1" applyBorder="1" applyAlignment="1"/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vertical="top" wrapText="1"/>
    </xf>
    <xf numFmtId="4" fontId="4" fillId="0" borderId="2" xfId="1" applyNumberFormat="1" applyFont="1" applyFill="1" applyBorder="1" applyAlignment="1">
      <alignment vertical="center"/>
    </xf>
    <xf numFmtId="4" fontId="2" fillId="0" borderId="2" xfId="1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/>
    </xf>
    <xf numFmtId="4" fontId="5" fillId="0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vertical="center"/>
    </xf>
    <xf numFmtId="4" fontId="5" fillId="0" borderId="3" xfId="1" applyNumberFormat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wrapText="1"/>
    </xf>
    <xf numFmtId="0" fontId="4" fillId="0" borderId="2" xfId="1" applyFont="1" applyFill="1" applyBorder="1" applyAlignment="1">
      <alignment vertical="center" wrapText="1"/>
    </xf>
    <xf numFmtId="49" fontId="11" fillId="0" borderId="5" xfId="1" applyNumberFormat="1" applyFont="1" applyFill="1" applyBorder="1" applyAlignment="1">
      <alignment horizontal="right" vertical="center" wrapText="1"/>
    </xf>
    <xf numFmtId="49" fontId="7" fillId="0" borderId="5" xfId="1" applyNumberFormat="1" applyFont="1" applyFill="1" applyBorder="1" applyAlignment="1">
      <alignment vertical="center"/>
    </xf>
    <xf numFmtId="49" fontId="11" fillId="0" borderId="5" xfId="1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wrapText="1"/>
    </xf>
    <xf numFmtId="0" fontId="11" fillId="0" borderId="1" xfId="1" applyFont="1" applyFill="1" applyBorder="1" applyAlignment="1">
      <alignment vertical="top" wrapText="1"/>
    </xf>
    <xf numFmtId="0" fontId="11" fillId="0" borderId="1" xfId="1" applyFont="1" applyFill="1" applyBorder="1" applyAlignment="1">
      <alignment wrapText="1"/>
    </xf>
    <xf numFmtId="0" fontId="9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4" fontId="5" fillId="0" borderId="8" xfId="1" applyNumberFormat="1" applyFont="1" applyFill="1" applyBorder="1" applyAlignment="1">
      <alignment vertical="center"/>
    </xf>
    <xf numFmtId="0" fontId="13" fillId="0" borderId="1" xfId="1" applyFont="1" applyFill="1" applyBorder="1" applyAlignment="1">
      <alignment wrapText="1"/>
    </xf>
    <xf numFmtId="4" fontId="5" fillId="0" borderId="6" xfId="1" applyNumberFormat="1" applyFont="1" applyFill="1" applyBorder="1" applyAlignment="1">
      <alignment vertical="center"/>
    </xf>
    <xf numFmtId="0" fontId="5" fillId="0" borderId="6" xfId="1" applyFont="1" applyFill="1" applyBorder="1" applyAlignment="1">
      <alignment vertical="center" wrapText="1"/>
    </xf>
    <xf numFmtId="4" fontId="6" fillId="0" borderId="6" xfId="1" applyNumberFormat="1" applyFont="1" applyFill="1" applyBorder="1" applyAlignment="1">
      <alignment vertical="center"/>
    </xf>
    <xf numFmtId="4" fontId="5" fillId="0" borderId="5" xfId="1" applyNumberFormat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wrapText="1"/>
    </xf>
    <xf numFmtId="0" fontId="5" fillId="0" borderId="6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vertical="top" wrapText="1"/>
    </xf>
    <xf numFmtId="49" fontId="4" fillId="0" borderId="2" xfId="1" applyNumberFormat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top" wrapText="1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6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wrapText="1"/>
    </xf>
    <xf numFmtId="0" fontId="9" fillId="0" borderId="2" xfId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vertical="center"/>
    </xf>
    <xf numFmtId="4" fontId="9" fillId="0" borderId="2" xfId="1" applyNumberFormat="1" applyFont="1" applyFill="1" applyBorder="1" applyAlignment="1">
      <alignment vertical="center"/>
    </xf>
    <xf numFmtId="4" fontId="8" fillId="0" borderId="2" xfId="1" applyNumberFormat="1" applyFont="1" applyFill="1" applyBorder="1" applyAlignment="1">
      <alignment vertical="center"/>
    </xf>
    <xf numFmtId="4" fontId="9" fillId="0" borderId="1" xfId="1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vertical="center"/>
    </xf>
    <xf numFmtId="4" fontId="5" fillId="0" borderId="2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vertical="center"/>
    </xf>
    <xf numFmtId="4" fontId="4" fillId="0" borderId="6" xfId="1" applyNumberFormat="1" applyFont="1" applyFill="1" applyBorder="1" applyAlignment="1">
      <alignment vertical="center"/>
    </xf>
    <xf numFmtId="4" fontId="8" fillId="0" borderId="1" xfId="1" applyNumberFormat="1" applyFont="1" applyFill="1" applyBorder="1" applyAlignment="1">
      <alignment vertical="center"/>
    </xf>
    <xf numFmtId="4" fontId="5" fillId="0" borderId="1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/>
    </xf>
    <xf numFmtId="4" fontId="7" fillId="0" borderId="2" xfId="1" applyNumberFormat="1" applyFont="1" applyFill="1" applyBorder="1" applyAlignment="1">
      <alignment vertical="center" wrapText="1"/>
    </xf>
    <xf numFmtId="4" fontId="16" fillId="0" borderId="2" xfId="1" applyNumberFormat="1" applyFont="1" applyFill="1" applyBorder="1" applyAlignment="1">
      <alignment vertical="center" wrapText="1"/>
    </xf>
    <xf numFmtId="2" fontId="5" fillId="0" borderId="2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wrapText="1"/>
    </xf>
    <xf numFmtId="49" fontId="4" fillId="0" borderId="6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Alignment="1">
      <alignment horizontal="right" vertical="center" wrapText="1"/>
    </xf>
    <xf numFmtId="49" fontId="2" fillId="0" borderId="2" xfId="1" applyNumberFormat="1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49" fontId="7" fillId="0" borderId="6" xfId="1" applyNumberFormat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0" fontId="9" fillId="0" borderId="6" xfId="1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wrapText="1"/>
    </xf>
    <xf numFmtId="0" fontId="8" fillId="0" borderId="1" xfId="1" applyFont="1" applyFill="1" applyBorder="1" applyAlignment="1">
      <alignment vertical="top" wrapText="1"/>
    </xf>
    <xf numFmtId="49" fontId="2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4" fontId="10" fillId="0" borderId="0" xfId="1" applyNumberFormat="1" applyFont="1" applyFill="1" applyBorder="1" applyAlignment="1">
      <alignment vertical="center"/>
    </xf>
    <xf numFmtId="4" fontId="11" fillId="0" borderId="0" xfId="1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wrapText="1"/>
    </xf>
    <xf numFmtId="0" fontId="0" fillId="0" borderId="0" xfId="0" applyFont="1"/>
    <xf numFmtId="49" fontId="5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wrapText="1"/>
    </xf>
    <xf numFmtId="49" fontId="15" fillId="0" borderId="1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/>
    </xf>
    <xf numFmtId="0" fontId="8" fillId="0" borderId="2" xfId="1" applyFont="1" applyFill="1" applyBorder="1" applyAlignment="1">
      <alignment wrapText="1"/>
    </xf>
    <xf numFmtId="0" fontId="14" fillId="0" borderId="4" xfId="1" applyFont="1" applyFill="1" applyBorder="1" applyAlignment="1">
      <alignment horizontal="left" wrapText="1"/>
    </xf>
    <xf numFmtId="0" fontId="3" fillId="0" borderId="12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wrapText="1"/>
    </xf>
    <xf numFmtId="4" fontId="4" fillId="0" borderId="1" xfId="1" applyNumberFormat="1" applyFont="1" applyFill="1" applyBorder="1" applyAlignment="1">
      <alignment horizontal="center" vertical="center"/>
    </xf>
    <xf numFmtId="4" fontId="4" fillId="0" borderId="13" xfId="1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vertical="top" wrapText="1"/>
    </xf>
    <xf numFmtId="0" fontId="7" fillId="0" borderId="5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top" wrapText="1"/>
    </xf>
    <xf numFmtId="0" fontId="4" fillId="0" borderId="6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top" wrapText="1"/>
    </xf>
    <xf numFmtId="4" fontId="4" fillId="0" borderId="2" xfId="1" applyNumberFormat="1" applyFont="1" applyFill="1" applyBorder="1" applyAlignment="1">
      <alignment horizontal="right" vertical="center"/>
    </xf>
    <xf numFmtId="2" fontId="5" fillId="0" borderId="2" xfId="1" applyNumberFormat="1" applyFont="1" applyFill="1" applyBorder="1" applyAlignment="1">
      <alignment horizontal="right" vertical="center"/>
    </xf>
    <xf numFmtId="0" fontId="0" fillId="0" borderId="1" xfId="0" applyBorder="1"/>
    <xf numFmtId="0" fontId="9" fillId="0" borderId="3" xfId="1" applyFont="1" applyFill="1" applyBorder="1" applyAlignment="1">
      <alignment wrapText="1"/>
    </xf>
    <xf numFmtId="0" fontId="10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4" fontId="5" fillId="0" borderId="14" xfId="1" applyNumberFormat="1" applyFont="1" applyFill="1" applyBorder="1" applyAlignment="1">
      <alignment vertical="center"/>
    </xf>
    <xf numFmtId="4" fontId="5" fillId="0" borderId="2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4" fontId="5" fillId="0" borderId="6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wrapText="1"/>
    </xf>
    <xf numFmtId="0" fontId="16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wrapText="1"/>
    </xf>
    <xf numFmtId="49" fontId="2" fillId="0" borderId="4" xfId="1" applyNumberFormat="1" applyFont="1" applyFill="1" applyBorder="1" applyAlignment="1">
      <alignment horizontal="center" vertical="center"/>
    </xf>
    <xf numFmtId="49" fontId="11" fillId="0" borderId="8" xfId="1" applyNumberFormat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vertical="top" wrapText="1"/>
    </xf>
    <xf numFmtId="4" fontId="17" fillId="0" borderId="2" xfId="1" applyNumberFormat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4" fontId="16" fillId="0" borderId="2" xfId="1" applyNumberFormat="1" applyFont="1" applyFill="1" applyBorder="1" applyAlignment="1">
      <alignment wrapText="1"/>
    </xf>
    <xf numFmtId="4" fontId="17" fillId="0" borderId="2" xfId="1" applyNumberFormat="1" applyFont="1" applyFill="1" applyBorder="1" applyAlignment="1">
      <alignment wrapText="1"/>
    </xf>
    <xf numFmtId="0" fontId="7" fillId="0" borderId="11" xfId="1" applyFont="1" applyFill="1" applyBorder="1" applyAlignment="1">
      <alignment horizontal="center"/>
    </xf>
    <xf numFmtId="0" fontId="4" fillId="0" borderId="12" xfId="1" applyFont="1" applyBorder="1" applyAlignment="1">
      <alignment horizontal="center" vertical="center"/>
    </xf>
    <xf numFmtId="4" fontId="16" fillId="0" borderId="1" xfId="1" applyNumberFormat="1" applyFont="1" applyFill="1" applyBorder="1" applyAlignment="1">
      <alignment vertical="center" wrapText="1"/>
    </xf>
    <xf numFmtId="4" fontId="17" fillId="0" borderId="13" xfId="1" applyNumberFormat="1" applyFont="1" applyFill="1" applyBorder="1" applyAlignment="1">
      <alignment vertical="center" wrapText="1"/>
    </xf>
    <xf numFmtId="4" fontId="17" fillId="0" borderId="1" xfId="1" applyNumberFormat="1" applyFont="1" applyFill="1" applyBorder="1" applyAlignment="1">
      <alignment vertical="center" wrapText="1"/>
    </xf>
    <xf numFmtId="0" fontId="0" fillId="0" borderId="20" xfId="0" applyBorder="1"/>
    <xf numFmtId="0" fontId="9" fillId="0" borderId="2" xfId="1" applyFont="1" applyFill="1" applyBorder="1" applyAlignment="1">
      <alignment vertical="top" wrapText="1"/>
    </xf>
    <xf numFmtId="4" fontId="15" fillId="0" borderId="2" xfId="1" applyNumberFormat="1" applyFont="1" applyFill="1" applyBorder="1" applyAlignment="1">
      <alignment vertical="center"/>
    </xf>
    <xf numFmtId="49" fontId="15" fillId="0" borderId="19" xfId="1" applyNumberFormat="1" applyFont="1" applyFill="1" applyBorder="1" applyAlignment="1">
      <alignment horizontal="center" vertical="center"/>
    </xf>
    <xf numFmtId="49" fontId="15" fillId="0" borderId="20" xfId="1" applyNumberFormat="1" applyFont="1" applyFill="1" applyBorder="1" applyAlignment="1">
      <alignment horizontal="center" vertical="center"/>
    </xf>
    <xf numFmtId="49" fontId="15" fillId="0" borderId="6" xfId="1" applyNumberFormat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2">
    <dxf>
      <font>
        <color theme="0"/>
      </font>
    </dxf>
    <dxf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70"/>
  <sheetViews>
    <sheetView tabSelected="1" view="pageLayout" topLeftCell="A19" zoomScaleSheetLayoutView="130" workbookViewId="0">
      <selection activeCell="H6" sqref="H6"/>
    </sheetView>
  </sheetViews>
  <sheetFormatPr defaultRowHeight="14.25"/>
  <cols>
    <col min="1" max="1" width="4.25" customWidth="1"/>
    <col min="2" max="2" width="5.125" customWidth="1"/>
    <col min="3" max="3" width="4.5" customWidth="1"/>
    <col min="4" max="4" width="14.125" customWidth="1"/>
    <col min="5" max="5" width="10.125" customWidth="1"/>
    <col min="6" max="6" width="9.5" customWidth="1"/>
    <col min="7" max="7" width="10" customWidth="1"/>
    <col min="8" max="8" width="9.875" customWidth="1"/>
    <col min="9" max="9" width="6.5" customWidth="1"/>
    <col min="10" max="10" width="6.375" customWidth="1"/>
  </cols>
  <sheetData>
    <row r="1" spans="1:10" ht="24" customHeight="1">
      <c r="A1" s="208" t="s">
        <v>202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>
      <c r="A2" s="201" t="s">
        <v>0</v>
      </c>
      <c r="B2" s="189" t="s">
        <v>1</v>
      </c>
      <c r="C2" s="189" t="s">
        <v>2</v>
      </c>
      <c r="D2" s="189" t="s">
        <v>3</v>
      </c>
      <c r="E2" s="199" t="s">
        <v>4</v>
      </c>
      <c r="F2" s="200"/>
      <c r="G2" s="191" t="s">
        <v>5</v>
      </c>
      <c r="H2" s="192"/>
      <c r="I2" s="205" t="s">
        <v>6</v>
      </c>
      <c r="J2" s="205" t="s">
        <v>164</v>
      </c>
    </row>
    <row r="3" spans="1:10">
      <c r="A3" s="202"/>
      <c r="B3" s="204"/>
      <c r="C3" s="204"/>
      <c r="D3" s="204"/>
      <c r="E3" s="189" t="s">
        <v>7</v>
      </c>
      <c r="F3" s="189" t="s">
        <v>8</v>
      </c>
      <c r="G3" s="189" t="s">
        <v>188</v>
      </c>
      <c r="H3" s="189" t="s">
        <v>189</v>
      </c>
      <c r="I3" s="206"/>
      <c r="J3" s="206"/>
    </row>
    <row r="4" spans="1:10">
      <c r="A4" s="203"/>
      <c r="B4" s="190"/>
      <c r="C4" s="190"/>
      <c r="D4" s="190"/>
      <c r="E4" s="190"/>
      <c r="F4" s="190"/>
      <c r="G4" s="190"/>
      <c r="H4" s="190"/>
      <c r="I4" s="207"/>
      <c r="J4" s="207"/>
    </row>
    <row r="5" spans="1:10">
      <c r="A5" s="178">
        <v>1</v>
      </c>
      <c r="B5" s="178">
        <v>2</v>
      </c>
      <c r="C5" s="178">
        <v>3</v>
      </c>
      <c r="D5" s="178">
        <v>4</v>
      </c>
      <c r="E5" s="178">
        <v>5</v>
      </c>
      <c r="F5" s="178">
        <v>6</v>
      </c>
      <c r="G5" s="178">
        <v>7</v>
      </c>
      <c r="H5" s="178">
        <v>8</v>
      </c>
      <c r="I5" s="178">
        <v>9</v>
      </c>
      <c r="J5" s="178">
        <v>10</v>
      </c>
    </row>
    <row r="6" spans="1:10" ht="25.5">
      <c r="A6" s="56" t="s">
        <v>9</v>
      </c>
      <c r="B6" s="82"/>
      <c r="C6" s="83"/>
      <c r="D6" s="3" t="s">
        <v>10</v>
      </c>
      <c r="E6" s="11">
        <f>E7+E9+E11</f>
        <v>163000</v>
      </c>
      <c r="F6" s="11">
        <f>F7+F9+F11</f>
        <v>220768.03</v>
      </c>
      <c r="G6" s="11">
        <f>G7+G9+G11</f>
        <v>218879.58000000002</v>
      </c>
      <c r="H6" s="11">
        <f>H7+H9+H11</f>
        <v>52785.54</v>
      </c>
      <c r="I6" s="79">
        <f>(G6/F6)*100</f>
        <v>99.144599877074597</v>
      </c>
      <c r="J6" s="171">
        <f>(G6/H6)*100</f>
        <v>414.65821889858478</v>
      </c>
    </row>
    <row r="7" spans="1:10" ht="25.5">
      <c r="A7" s="22"/>
      <c r="B7" s="30" t="s">
        <v>11</v>
      </c>
      <c r="C7" s="17"/>
      <c r="D7" s="5" t="s">
        <v>12</v>
      </c>
      <c r="E7" s="11">
        <f>E8</f>
        <v>161000</v>
      </c>
      <c r="F7" s="11">
        <f>F8</f>
        <v>163000</v>
      </c>
      <c r="G7" s="11">
        <f>G8</f>
        <v>161821.76000000001</v>
      </c>
      <c r="H7" s="11">
        <f>H8</f>
        <v>600</v>
      </c>
      <c r="I7" s="79">
        <f t="shared" ref="I7:I70" si="0">(G7/F7)*100</f>
        <v>99.277153374233123</v>
      </c>
      <c r="J7" s="171">
        <f t="shared" ref="J7:J70" si="1">(G7/H7)*100</f>
        <v>26970.293333333335</v>
      </c>
    </row>
    <row r="8" spans="1:10" ht="51">
      <c r="A8" s="84"/>
      <c r="B8" s="85"/>
      <c r="C8" s="16">
        <v>6050</v>
      </c>
      <c r="D8" s="7" t="s">
        <v>13</v>
      </c>
      <c r="E8" s="18">
        <v>161000</v>
      </c>
      <c r="F8" s="19">
        <v>163000</v>
      </c>
      <c r="G8" s="19">
        <v>161821.76000000001</v>
      </c>
      <c r="H8" s="18">
        <v>600</v>
      </c>
      <c r="I8" s="79">
        <f t="shared" si="0"/>
        <v>99.277153374233123</v>
      </c>
      <c r="J8" s="171">
        <f t="shared" si="1"/>
        <v>26970.293333333335</v>
      </c>
    </row>
    <row r="9" spans="1:10" ht="18" customHeight="1">
      <c r="A9" s="84"/>
      <c r="B9" s="30" t="s">
        <v>14</v>
      </c>
      <c r="C9" s="17"/>
      <c r="D9" s="5" t="s">
        <v>15</v>
      </c>
      <c r="E9" s="4">
        <f>E10</f>
        <v>2000</v>
      </c>
      <c r="F9" s="4">
        <f>F10</f>
        <v>2000</v>
      </c>
      <c r="G9" s="6">
        <f>G10</f>
        <v>1289.79</v>
      </c>
      <c r="H9" s="6">
        <f>H10</f>
        <v>1300</v>
      </c>
      <c r="I9" s="79">
        <f t="shared" si="0"/>
        <v>64.489499999999992</v>
      </c>
      <c r="J9" s="171">
        <f t="shared" si="1"/>
        <v>99.214615384615385</v>
      </c>
    </row>
    <row r="10" spans="1:10" ht="74.25" customHeight="1">
      <c r="A10" s="84"/>
      <c r="B10" s="85"/>
      <c r="C10" s="16">
        <v>2850</v>
      </c>
      <c r="D10" s="58" t="s">
        <v>16</v>
      </c>
      <c r="E10" s="18">
        <v>2000</v>
      </c>
      <c r="F10" s="19">
        <v>2000</v>
      </c>
      <c r="G10" s="19">
        <v>1289.79</v>
      </c>
      <c r="H10" s="18">
        <v>1300</v>
      </c>
      <c r="I10" s="79">
        <f t="shared" si="0"/>
        <v>64.489499999999992</v>
      </c>
      <c r="J10" s="171">
        <f t="shared" si="1"/>
        <v>99.214615384615385</v>
      </c>
    </row>
    <row r="11" spans="1:10" ht="25.5">
      <c r="A11" s="84"/>
      <c r="B11" s="30" t="s">
        <v>17</v>
      </c>
      <c r="C11" s="2"/>
      <c r="D11" s="5" t="s">
        <v>18</v>
      </c>
      <c r="E11" s="11"/>
      <c r="F11" s="11">
        <f>F12+F13</f>
        <v>55768.030000000006</v>
      </c>
      <c r="G11" s="11">
        <f>G12+G13</f>
        <v>55768.030000000006</v>
      </c>
      <c r="H11" s="11">
        <f>H12+H13</f>
        <v>50885.54</v>
      </c>
      <c r="I11" s="79">
        <f t="shared" si="0"/>
        <v>100</v>
      </c>
      <c r="J11" s="171">
        <f t="shared" si="1"/>
        <v>109.59504409307634</v>
      </c>
    </row>
    <row r="12" spans="1:10" ht="25.5">
      <c r="A12" s="84"/>
      <c r="B12" s="30"/>
      <c r="C12" s="16">
        <v>4300</v>
      </c>
      <c r="D12" s="15" t="s">
        <v>19</v>
      </c>
      <c r="E12" s="12"/>
      <c r="F12" s="18">
        <v>1093.48</v>
      </c>
      <c r="G12" s="19">
        <v>1093.48</v>
      </c>
      <c r="H12" s="18">
        <v>6260.49</v>
      </c>
      <c r="I12" s="79">
        <f t="shared" si="0"/>
        <v>100</v>
      </c>
      <c r="J12" s="171">
        <f t="shared" si="1"/>
        <v>17.466364453900574</v>
      </c>
    </row>
    <row r="13" spans="1:10" ht="25.5">
      <c r="A13" s="84"/>
      <c r="B13" s="85"/>
      <c r="C13" s="16">
        <v>4430</v>
      </c>
      <c r="D13" s="15" t="s">
        <v>20</v>
      </c>
      <c r="E13" s="12"/>
      <c r="F13" s="18">
        <v>54674.55</v>
      </c>
      <c r="G13" s="19">
        <v>54674.55</v>
      </c>
      <c r="H13" s="18">
        <v>44625.05</v>
      </c>
      <c r="I13" s="79">
        <f t="shared" si="0"/>
        <v>100</v>
      </c>
      <c r="J13" s="171">
        <f t="shared" si="1"/>
        <v>122.51986272284287</v>
      </c>
    </row>
    <row r="14" spans="1:10" ht="60">
      <c r="A14" s="22" t="s">
        <v>21</v>
      </c>
      <c r="B14" s="30"/>
      <c r="C14" s="17"/>
      <c r="D14" s="38" t="s">
        <v>180</v>
      </c>
      <c r="E14" s="11">
        <f>E16+E28</f>
        <v>153100</v>
      </c>
      <c r="F14" s="11">
        <f>F16+F28</f>
        <v>180800</v>
      </c>
      <c r="G14" s="11">
        <f>G16+G28</f>
        <v>154101.94</v>
      </c>
      <c r="H14" s="11">
        <f>H16+H28</f>
        <v>141674.81</v>
      </c>
      <c r="I14" s="79">
        <f t="shared" si="0"/>
        <v>85.233373893805307</v>
      </c>
      <c r="J14" s="171">
        <f t="shared" si="1"/>
        <v>108.7715875532143</v>
      </c>
    </row>
    <row r="15" spans="1:10" s="1" customFormat="1">
      <c r="A15" s="22"/>
      <c r="B15" s="30"/>
      <c r="C15" s="17"/>
      <c r="D15" s="125" t="s">
        <v>187</v>
      </c>
      <c r="E15" s="66">
        <f>E18+E19+E20+E21+E22+E30+E31+E32+E33</f>
        <v>44900</v>
      </c>
      <c r="F15" s="66">
        <f>F18+F19+F20+F21+F22+F30+F31+F32+F33</f>
        <v>47500</v>
      </c>
      <c r="G15" s="66">
        <f>G18+G19+G20+G21+G22+G30+G31+G32+G33</f>
        <v>46366.319999999992</v>
      </c>
      <c r="H15" s="66">
        <f>H18+H19+H20+H21+H22+H30+H31+H32+H33</f>
        <v>33761.78</v>
      </c>
      <c r="I15" s="79">
        <f t="shared" si="0"/>
        <v>97.613305263157883</v>
      </c>
      <c r="J15" s="171">
        <f t="shared" si="1"/>
        <v>137.33375432219509</v>
      </c>
    </row>
    <row r="16" spans="1:10" ht="25.5">
      <c r="A16" s="84"/>
      <c r="B16" s="30" t="s">
        <v>22</v>
      </c>
      <c r="C16" s="17"/>
      <c r="D16" s="5" t="s">
        <v>23</v>
      </c>
      <c r="E16" s="11">
        <f>E17+E18+E19+E20+E21+E22+E23+E24+E25+E26+E27</f>
        <v>57500</v>
      </c>
      <c r="F16" s="11">
        <f>F17+F18+F19+F20+F21+F22+F23+F24+F25+F26+F27</f>
        <v>73400</v>
      </c>
      <c r="G16" s="11">
        <f>G17+G18+G19+G20+G21+G22+G23+G24+G25+G26+G27</f>
        <v>56081.509999999995</v>
      </c>
      <c r="H16" s="11">
        <f>H17+H18+H19+H20+H21+H22+H23+H24+H25+H26+H27</f>
        <v>62512.63</v>
      </c>
      <c r="I16" s="79">
        <f t="shared" si="0"/>
        <v>76.405326975476825</v>
      </c>
      <c r="J16" s="171">
        <f t="shared" si="1"/>
        <v>89.712286941054941</v>
      </c>
    </row>
    <row r="17" spans="1:10" ht="51">
      <c r="A17" s="84"/>
      <c r="B17" s="33"/>
      <c r="C17" s="16">
        <v>3020</v>
      </c>
      <c r="D17" s="9" t="s">
        <v>24</v>
      </c>
      <c r="E17" s="18"/>
      <c r="F17" s="18">
        <v>250</v>
      </c>
      <c r="G17" s="19"/>
      <c r="H17" s="18">
        <v>219.57</v>
      </c>
      <c r="I17" s="79">
        <f t="shared" si="0"/>
        <v>0</v>
      </c>
      <c r="J17" s="171">
        <f t="shared" si="1"/>
        <v>0</v>
      </c>
    </row>
    <row r="18" spans="1:10" ht="38.25">
      <c r="A18" s="84"/>
      <c r="B18" s="33"/>
      <c r="C18" s="16">
        <v>4010</v>
      </c>
      <c r="D18" s="7" t="s">
        <v>25</v>
      </c>
      <c r="E18" s="18">
        <v>10870</v>
      </c>
      <c r="F18" s="18">
        <v>13120</v>
      </c>
      <c r="G18" s="19">
        <v>13092.62</v>
      </c>
      <c r="H18" s="18">
        <v>12899.28</v>
      </c>
      <c r="I18" s="79">
        <f t="shared" si="0"/>
        <v>99.791310975609761</v>
      </c>
      <c r="J18" s="171">
        <f t="shared" si="1"/>
        <v>101.4988433462953</v>
      </c>
    </row>
    <row r="19" spans="1:10" ht="38.25">
      <c r="A19" s="84"/>
      <c r="B19" s="33"/>
      <c r="C19" s="16">
        <v>4040</v>
      </c>
      <c r="D19" s="7" t="s">
        <v>26</v>
      </c>
      <c r="E19" s="18">
        <v>1580</v>
      </c>
      <c r="F19" s="18">
        <v>1580</v>
      </c>
      <c r="G19" s="19">
        <v>1579.76</v>
      </c>
      <c r="H19" s="18">
        <v>641.85</v>
      </c>
      <c r="I19" s="79">
        <f t="shared" si="0"/>
        <v>99.984810126582275</v>
      </c>
      <c r="J19" s="171">
        <f t="shared" si="1"/>
        <v>246.1260419101036</v>
      </c>
    </row>
    <row r="20" spans="1:10" ht="38.25">
      <c r="A20" s="84"/>
      <c r="B20" s="33"/>
      <c r="C20" s="16">
        <v>4110</v>
      </c>
      <c r="D20" s="7" t="s">
        <v>27</v>
      </c>
      <c r="E20" s="18">
        <v>1915</v>
      </c>
      <c r="F20" s="18">
        <v>2230</v>
      </c>
      <c r="G20" s="19">
        <v>2222.77</v>
      </c>
      <c r="H20" s="18">
        <v>2023.03</v>
      </c>
      <c r="I20" s="79">
        <f t="shared" si="0"/>
        <v>99.675784753363232</v>
      </c>
      <c r="J20" s="171">
        <f t="shared" si="1"/>
        <v>109.87330884860829</v>
      </c>
    </row>
    <row r="21" spans="1:10" ht="25.5">
      <c r="A21" s="84"/>
      <c r="B21" s="33"/>
      <c r="C21" s="16">
        <v>4120</v>
      </c>
      <c r="D21" s="7" t="s">
        <v>28</v>
      </c>
      <c r="E21" s="18">
        <v>305</v>
      </c>
      <c r="F21" s="18">
        <v>390</v>
      </c>
      <c r="G21" s="19">
        <v>367.39</v>
      </c>
      <c r="H21" s="18">
        <v>400.86</v>
      </c>
      <c r="I21" s="79">
        <f t="shared" si="0"/>
        <v>94.202564102564097</v>
      </c>
      <c r="J21" s="171">
        <f t="shared" si="1"/>
        <v>91.650451529212191</v>
      </c>
    </row>
    <row r="22" spans="1:10" ht="25.5">
      <c r="A22" s="84"/>
      <c r="B22" s="33"/>
      <c r="C22" s="16">
        <v>4170</v>
      </c>
      <c r="D22" s="15" t="s">
        <v>29</v>
      </c>
      <c r="E22" s="18">
        <v>4130</v>
      </c>
      <c r="F22" s="18">
        <v>4130</v>
      </c>
      <c r="G22" s="19">
        <v>3141.6</v>
      </c>
      <c r="H22" s="18">
        <v>3898.4</v>
      </c>
      <c r="I22" s="79">
        <f t="shared" si="0"/>
        <v>76.067796610169495</v>
      </c>
      <c r="J22" s="171">
        <f t="shared" si="1"/>
        <v>80.586907449209932</v>
      </c>
    </row>
    <row r="23" spans="1:10" ht="25.5">
      <c r="A23" s="84"/>
      <c r="B23" s="33"/>
      <c r="C23" s="16">
        <v>4210</v>
      </c>
      <c r="D23" s="15" t="s">
        <v>30</v>
      </c>
      <c r="E23" s="18">
        <v>20000</v>
      </c>
      <c r="F23" s="18">
        <v>35000</v>
      </c>
      <c r="G23" s="19">
        <v>21168.28</v>
      </c>
      <c r="H23" s="18">
        <v>25895.24</v>
      </c>
      <c r="I23" s="79">
        <f t="shared" si="0"/>
        <v>60.480800000000002</v>
      </c>
      <c r="J23" s="171">
        <f t="shared" si="1"/>
        <v>81.745834369559802</v>
      </c>
    </row>
    <row r="24" spans="1:10" ht="25.5">
      <c r="A24" s="84"/>
      <c r="B24" s="33"/>
      <c r="C24" s="16">
        <v>4280</v>
      </c>
      <c r="D24" s="15" t="s">
        <v>31</v>
      </c>
      <c r="E24" s="18"/>
      <c r="F24" s="18"/>
      <c r="G24" s="19"/>
      <c r="H24" s="18">
        <v>46.6</v>
      </c>
      <c r="I24" s="79"/>
      <c r="J24" s="171">
        <f t="shared" si="1"/>
        <v>0</v>
      </c>
    </row>
    <row r="25" spans="1:10" ht="25.5">
      <c r="A25" s="84"/>
      <c r="B25" s="33"/>
      <c r="C25" s="16">
        <v>4300</v>
      </c>
      <c r="D25" s="7" t="s">
        <v>19</v>
      </c>
      <c r="E25" s="18">
        <v>16400</v>
      </c>
      <c r="F25" s="18">
        <v>14400</v>
      </c>
      <c r="G25" s="19">
        <v>12251.09</v>
      </c>
      <c r="H25" s="18">
        <v>13519.48</v>
      </c>
      <c r="I25" s="79">
        <f t="shared" si="0"/>
        <v>85.077013888888885</v>
      </c>
      <c r="J25" s="171">
        <f t="shared" si="1"/>
        <v>90.618056315775462</v>
      </c>
    </row>
    <row r="26" spans="1:10" ht="25.5">
      <c r="A26" s="84"/>
      <c r="B26" s="33"/>
      <c r="C26" s="16">
        <v>4430</v>
      </c>
      <c r="D26" s="7" t="s">
        <v>20</v>
      </c>
      <c r="E26" s="18">
        <v>2000</v>
      </c>
      <c r="F26" s="18">
        <v>2000</v>
      </c>
      <c r="G26" s="19">
        <v>1958</v>
      </c>
      <c r="H26" s="18">
        <v>1468.32</v>
      </c>
      <c r="I26" s="79">
        <f t="shared" si="0"/>
        <v>97.899999999999991</v>
      </c>
      <c r="J26" s="171">
        <f t="shared" si="1"/>
        <v>133.34967854418656</v>
      </c>
    </row>
    <row r="27" spans="1:10" ht="63.75">
      <c r="A27" s="84"/>
      <c r="B27" s="33"/>
      <c r="C27" s="16">
        <v>4440</v>
      </c>
      <c r="D27" s="8" t="s">
        <v>32</v>
      </c>
      <c r="E27" s="18">
        <v>300</v>
      </c>
      <c r="F27" s="18">
        <v>300</v>
      </c>
      <c r="G27" s="19">
        <v>300</v>
      </c>
      <c r="H27" s="18">
        <v>1500</v>
      </c>
      <c r="I27" s="79">
        <f t="shared" si="0"/>
        <v>100</v>
      </c>
      <c r="J27" s="171">
        <f t="shared" si="1"/>
        <v>20</v>
      </c>
    </row>
    <row r="28" spans="1:10" ht="25.5">
      <c r="A28" s="84"/>
      <c r="B28" s="30" t="s">
        <v>33</v>
      </c>
      <c r="C28" s="17"/>
      <c r="D28" s="5" t="s">
        <v>34</v>
      </c>
      <c r="E28" s="11">
        <f>E29+E30+E31+E32+E33+E34+E35+E36+E37+E38+E39+E40+E41</f>
        <v>95600</v>
      </c>
      <c r="F28" s="11">
        <f>F29+F30+F31+F32+F33+F34+F35+F36+F37+F38+F39+F40+F41</f>
        <v>107400</v>
      </c>
      <c r="G28" s="11">
        <f>G29+G30+G31+G32+G33+G34+G35+G36+G37+G38+G39+G40+G41</f>
        <v>98020.43</v>
      </c>
      <c r="H28" s="11">
        <f>H29+H30+H31+H32+H33+H34+H35+H36+H37+H38+H39+H40+H41+H42</f>
        <v>79162.179999999993</v>
      </c>
      <c r="I28" s="79">
        <f t="shared" si="0"/>
        <v>91.266694599627556</v>
      </c>
      <c r="J28" s="171">
        <f t="shared" si="1"/>
        <v>123.82229746578479</v>
      </c>
    </row>
    <row r="29" spans="1:10" ht="48">
      <c r="A29" s="84"/>
      <c r="B29" s="30"/>
      <c r="C29" s="16">
        <v>3020</v>
      </c>
      <c r="D29" s="60" t="s">
        <v>24</v>
      </c>
      <c r="E29" s="18"/>
      <c r="F29" s="18">
        <v>200</v>
      </c>
      <c r="G29" s="18">
        <v>126.36</v>
      </c>
      <c r="H29" s="18"/>
      <c r="I29" s="79">
        <f t="shared" si="0"/>
        <v>63.18</v>
      </c>
      <c r="J29" s="171"/>
    </row>
    <row r="30" spans="1:10" ht="36">
      <c r="A30" s="84"/>
      <c r="B30" s="34"/>
      <c r="C30" s="16">
        <v>4010</v>
      </c>
      <c r="D30" s="39" t="s">
        <v>25</v>
      </c>
      <c r="E30" s="18">
        <v>21000</v>
      </c>
      <c r="F30" s="18">
        <v>20865</v>
      </c>
      <c r="G30" s="19">
        <v>20809.28</v>
      </c>
      <c r="H30" s="18">
        <v>11022.07</v>
      </c>
      <c r="I30" s="79">
        <f t="shared" si="0"/>
        <v>99.732949916127481</v>
      </c>
      <c r="J30" s="171">
        <f t="shared" si="1"/>
        <v>188.79647833846093</v>
      </c>
    </row>
    <row r="31" spans="1:10" ht="36">
      <c r="A31" s="84"/>
      <c r="B31" s="34"/>
      <c r="C31" s="16">
        <v>4040</v>
      </c>
      <c r="D31" s="39" t="s">
        <v>26</v>
      </c>
      <c r="E31" s="18">
        <v>1150</v>
      </c>
      <c r="F31" s="18">
        <v>1150</v>
      </c>
      <c r="G31" s="19">
        <v>1148.1400000000001</v>
      </c>
      <c r="H31" s="18">
        <v>906.07</v>
      </c>
      <c r="I31" s="79">
        <f t="shared" si="0"/>
        <v>99.838260869565218</v>
      </c>
      <c r="J31" s="171">
        <f t="shared" si="1"/>
        <v>126.71647885924928</v>
      </c>
    </row>
    <row r="32" spans="1:10" ht="36">
      <c r="A32" s="84"/>
      <c r="B32" s="34"/>
      <c r="C32" s="16">
        <v>4110</v>
      </c>
      <c r="D32" s="39" t="s">
        <v>27</v>
      </c>
      <c r="E32" s="19">
        <v>3407</v>
      </c>
      <c r="F32" s="19">
        <v>3492</v>
      </c>
      <c r="G32" s="19">
        <v>3462.52</v>
      </c>
      <c r="H32" s="18">
        <v>1654.86</v>
      </c>
      <c r="I32" s="79">
        <f t="shared" si="0"/>
        <v>99.155784650630011</v>
      </c>
      <c r="J32" s="171">
        <f t="shared" si="1"/>
        <v>209.23340947270464</v>
      </c>
    </row>
    <row r="33" spans="1:10" ht="24">
      <c r="A33" s="156"/>
      <c r="B33" s="86"/>
      <c r="C33" s="27">
        <v>4120</v>
      </c>
      <c r="D33" s="63" t="s">
        <v>28</v>
      </c>
      <c r="E33" s="18">
        <v>543</v>
      </c>
      <c r="F33" s="18">
        <v>543</v>
      </c>
      <c r="G33" s="18">
        <v>542.24</v>
      </c>
      <c r="H33" s="18">
        <v>315.36</v>
      </c>
      <c r="I33" s="79">
        <f t="shared" si="0"/>
        <v>99.860036832412518</v>
      </c>
      <c r="J33" s="171">
        <f t="shared" si="1"/>
        <v>171.94317605276507</v>
      </c>
    </row>
    <row r="34" spans="1:10" ht="24">
      <c r="A34" s="84"/>
      <c r="B34" s="34"/>
      <c r="C34" s="16">
        <v>4210</v>
      </c>
      <c r="D34" s="59" t="s">
        <v>30</v>
      </c>
      <c r="E34" s="18">
        <v>7000</v>
      </c>
      <c r="F34" s="18">
        <v>8000</v>
      </c>
      <c r="G34" s="19">
        <v>5635.41</v>
      </c>
      <c r="H34" s="18">
        <v>7284.99</v>
      </c>
      <c r="I34" s="79">
        <f t="shared" si="0"/>
        <v>70.442625000000007</v>
      </c>
      <c r="J34" s="171">
        <f t="shared" si="1"/>
        <v>77.356454847570149</v>
      </c>
    </row>
    <row r="35" spans="1:10">
      <c r="A35" s="84"/>
      <c r="B35" s="34"/>
      <c r="C35" s="16">
        <v>4260</v>
      </c>
      <c r="D35" s="39" t="s">
        <v>35</v>
      </c>
      <c r="E35" s="18">
        <v>24000</v>
      </c>
      <c r="F35" s="18">
        <v>43900</v>
      </c>
      <c r="G35" s="19">
        <v>41997.45</v>
      </c>
      <c r="H35" s="18">
        <v>27157.3</v>
      </c>
      <c r="I35" s="79">
        <f t="shared" si="0"/>
        <v>95.666173120728928</v>
      </c>
      <c r="J35" s="171">
        <f t="shared" si="1"/>
        <v>154.64515986493501</v>
      </c>
    </row>
    <row r="36" spans="1:10" ht="24">
      <c r="A36" s="84"/>
      <c r="B36" s="34"/>
      <c r="C36" s="16">
        <v>4280</v>
      </c>
      <c r="D36" s="59" t="s">
        <v>31</v>
      </c>
      <c r="E36" s="18"/>
      <c r="F36" s="18"/>
      <c r="G36" s="19"/>
      <c r="H36" s="18">
        <v>29</v>
      </c>
      <c r="I36" s="79"/>
      <c r="J36" s="171">
        <f t="shared" si="1"/>
        <v>0</v>
      </c>
    </row>
    <row r="37" spans="1:10" ht="24">
      <c r="A37" s="84"/>
      <c r="B37" s="34"/>
      <c r="C37" s="16">
        <v>4300</v>
      </c>
      <c r="D37" s="39" t="s">
        <v>19</v>
      </c>
      <c r="E37" s="18">
        <v>13600</v>
      </c>
      <c r="F37" s="18">
        <v>6460</v>
      </c>
      <c r="G37" s="19">
        <v>1576.25</v>
      </c>
      <c r="H37" s="18">
        <v>206.19</v>
      </c>
      <c r="I37" s="79">
        <f t="shared" si="0"/>
        <v>24.400154798761609</v>
      </c>
      <c r="J37" s="171">
        <f t="shared" si="1"/>
        <v>764.46481400649895</v>
      </c>
    </row>
    <row r="38" spans="1:10" ht="60">
      <c r="A38" s="84"/>
      <c r="B38" s="34"/>
      <c r="C38" s="16">
        <v>4370</v>
      </c>
      <c r="D38" s="39" t="s">
        <v>36</v>
      </c>
      <c r="E38" s="18">
        <v>500</v>
      </c>
      <c r="F38" s="18">
        <v>500</v>
      </c>
      <c r="G38" s="19">
        <v>444.1</v>
      </c>
      <c r="H38" s="18">
        <v>423.76</v>
      </c>
      <c r="I38" s="79">
        <f t="shared" si="0"/>
        <v>88.820000000000007</v>
      </c>
      <c r="J38" s="171">
        <f t="shared" si="1"/>
        <v>104.7998867283368</v>
      </c>
    </row>
    <row r="39" spans="1:10" ht="24">
      <c r="A39" s="84"/>
      <c r="B39" s="34"/>
      <c r="C39" s="16">
        <v>4410</v>
      </c>
      <c r="D39" s="39" t="s">
        <v>37</v>
      </c>
      <c r="E39" s="18">
        <v>1900</v>
      </c>
      <c r="F39" s="18">
        <v>2540</v>
      </c>
      <c r="G39" s="19">
        <v>2533.6799999999998</v>
      </c>
      <c r="H39" s="18">
        <v>2151.5300000000002</v>
      </c>
      <c r="I39" s="79">
        <f t="shared" si="0"/>
        <v>99.751181102362196</v>
      </c>
      <c r="J39" s="171">
        <f t="shared" si="1"/>
        <v>117.76177882716019</v>
      </c>
    </row>
    <row r="40" spans="1:10" ht="24">
      <c r="A40" s="84"/>
      <c r="B40" s="34"/>
      <c r="C40" s="16">
        <v>4430</v>
      </c>
      <c r="D40" s="39" t="s">
        <v>20</v>
      </c>
      <c r="E40" s="18">
        <v>21500</v>
      </c>
      <c r="F40" s="18">
        <v>18750</v>
      </c>
      <c r="G40" s="19">
        <v>18745</v>
      </c>
      <c r="H40" s="18">
        <v>19418.05</v>
      </c>
      <c r="I40" s="79">
        <f t="shared" si="0"/>
        <v>99.973333333333329</v>
      </c>
      <c r="J40" s="171">
        <f t="shared" si="1"/>
        <v>96.533895010055076</v>
      </c>
    </row>
    <row r="41" spans="1:10" s="1" customFormat="1" ht="46.5" customHeight="1">
      <c r="A41" s="84"/>
      <c r="B41" s="34"/>
      <c r="C41" s="16">
        <v>4440</v>
      </c>
      <c r="D41" s="58" t="s">
        <v>32</v>
      </c>
      <c r="E41" s="18">
        <v>1000</v>
      </c>
      <c r="F41" s="18">
        <v>1000</v>
      </c>
      <c r="G41" s="19">
        <v>1000</v>
      </c>
      <c r="H41" s="18">
        <v>907</v>
      </c>
      <c r="I41" s="79">
        <f t="shared" si="0"/>
        <v>100</v>
      </c>
      <c r="J41" s="171">
        <f t="shared" si="1"/>
        <v>110.25358324145536</v>
      </c>
    </row>
    <row r="42" spans="1:10" s="1" customFormat="1" ht="49.5" customHeight="1">
      <c r="A42" s="84"/>
      <c r="B42" s="34"/>
      <c r="C42" s="16">
        <v>6060</v>
      </c>
      <c r="D42" s="58" t="s">
        <v>38</v>
      </c>
      <c r="E42" s="18"/>
      <c r="F42" s="18"/>
      <c r="G42" s="18"/>
      <c r="H42" s="18">
        <v>7686</v>
      </c>
      <c r="I42" s="79"/>
      <c r="J42" s="171">
        <f t="shared" si="1"/>
        <v>0</v>
      </c>
    </row>
    <row r="43" spans="1:10" ht="25.5">
      <c r="A43" s="22" t="s">
        <v>39</v>
      </c>
      <c r="B43" s="34"/>
      <c r="C43" s="17"/>
      <c r="D43" s="5" t="s">
        <v>40</v>
      </c>
      <c r="E43" s="64">
        <f>E44+E47+E49+E55</f>
        <v>1877000</v>
      </c>
      <c r="F43" s="64">
        <f>F44+F47+F49+F55</f>
        <v>2234425</v>
      </c>
      <c r="G43" s="64">
        <f>G44+G47+G49+G55</f>
        <v>2110007.73</v>
      </c>
      <c r="H43" s="64">
        <f>H44+H47+H49+H53+H55</f>
        <v>700312.59</v>
      </c>
      <c r="I43" s="79">
        <f t="shared" si="0"/>
        <v>94.431799232464726</v>
      </c>
      <c r="J43" s="171">
        <f t="shared" si="1"/>
        <v>301.29513022177707</v>
      </c>
    </row>
    <row r="44" spans="1:10" ht="42" customHeight="1">
      <c r="A44" s="22"/>
      <c r="B44" s="30">
        <v>60004</v>
      </c>
      <c r="C44" s="17"/>
      <c r="D44" s="20" t="s">
        <v>41</v>
      </c>
      <c r="E44" s="11">
        <f t="shared" ref="E44:H44" si="2">E45+E46</f>
        <v>65000</v>
      </c>
      <c r="F44" s="11">
        <f t="shared" si="2"/>
        <v>116262</v>
      </c>
      <c r="G44" s="11">
        <f t="shared" si="2"/>
        <v>91307.98000000001</v>
      </c>
      <c r="H44" s="11">
        <f t="shared" si="2"/>
        <v>66137.990000000005</v>
      </c>
      <c r="I44" s="79">
        <f t="shared" si="0"/>
        <v>78.536391942337147</v>
      </c>
      <c r="J44" s="171">
        <f t="shared" si="1"/>
        <v>138.05678098170205</v>
      </c>
    </row>
    <row r="45" spans="1:10" s="1" customFormat="1" ht="101.25" customHeight="1">
      <c r="A45" s="22"/>
      <c r="B45" s="30"/>
      <c r="C45" s="16">
        <v>2310</v>
      </c>
      <c r="D45" s="7" t="s">
        <v>203</v>
      </c>
      <c r="E45" s="23"/>
      <c r="F45" s="18">
        <v>38203</v>
      </c>
      <c r="G45" s="18">
        <v>38203</v>
      </c>
      <c r="H45" s="18"/>
      <c r="I45" s="79">
        <f t="shared" si="0"/>
        <v>100</v>
      </c>
      <c r="J45" s="171"/>
    </row>
    <row r="46" spans="1:10" ht="25.5">
      <c r="A46" s="84"/>
      <c r="B46" s="31"/>
      <c r="C46" s="16">
        <v>4300</v>
      </c>
      <c r="D46" s="15" t="s">
        <v>19</v>
      </c>
      <c r="E46" s="18">
        <v>65000</v>
      </c>
      <c r="F46" s="19">
        <v>78059</v>
      </c>
      <c r="G46" s="19">
        <v>53104.98</v>
      </c>
      <c r="H46" s="18">
        <v>66137.990000000005</v>
      </c>
      <c r="I46" s="79">
        <f t="shared" si="0"/>
        <v>68.031847704941143</v>
      </c>
      <c r="J46" s="171">
        <f t="shared" si="1"/>
        <v>80.294215170433816</v>
      </c>
    </row>
    <row r="47" spans="1:10" ht="25.5">
      <c r="A47" s="84"/>
      <c r="B47" s="32" t="s">
        <v>42</v>
      </c>
      <c r="C47" s="2"/>
      <c r="D47" s="5" t="s">
        <v>43</v>
      </c>
      <c r="E47" s="11">
        <v>100000</v>
      </c>
      <c r="F47" s="11">
        <v>100000</v>
      </c>
      <c r="G47" s="11">
        <v>100000</v>
      </c>
      <c r="H47" s="11">
        <f>H48</f>
        <v>100000</v>
      </c>
      <c r="I47" s="79">
        <f t="shared" si="0"/>
        <v>100</v>
      </c>
      <c r="J47" s="171">
        <f t="shared" si="1"/>
        <v>100</v>
      </c>
    </row>
    <row r="48" spans="1:10" ht="25.5">
      <c r="A48" s="84"/>
      <c r="B48" s="31"/>
      <c r="C48" s="16">
        <v>4300</v>
      </c>
      <c r="D48" s="15" t="s">
        <v>19</v>
      </c>
      <c r="E48" s="18">
        <v>100000</v>
      </c>
      <c r="F48" s="18">
        <v>100000</v>
      </c>
      <c r="G48" s="18">
        <v>100000</v>
      </c>
      <c r="H48" s="18">
        <v>100000</v>
      </c>
      <c r="I48" s="79">
        <f t="shared" si="0"/>
        <v>100</v>
      </c>
      <c r="J48" s="171">
        <f t="shared" si="1"/>
        <v>100</v>
      </c>
    </row>
    <row r="49" spans="1:10" ht="25.5">
      <c r="A49" s="84"/>
      <c r="B49" s="30">
        <v>60016</v>
      </c>
      <c r="C49" s="17"/>
      <c r="D49" s="5" t="s">
        <v>44</v>
      </c>
      <c r="E49" s="64">
        <f>E50+E51+E52</f>
        <v>1712000</v>
      </c>
      <c r="F49" s="64">
        <f>F50+F51+F52</f>
        <v>1840898</v>
      </c>
      <c r="G49" s="64">
        <f>G50+G51+G52</f>
        <v>1741434.95</v>
      </c>
      <c r="H49" s="64">
        <f>H50+H51+H52</f>
        <v>230486.48</v>
      </c>
      <c r="I49" s="79">
        <f t="shared" si="0"/>
        <v>94.597036337700402</v>
      </c>
      <c r="J49" s="171">
        <f t="shared" si="1"/>
        <v>755.54754881934934</v>
      </c>
    </row>
    <row r="50" spans="1:10" ht="25.5">
      <c r="A50" s="84"/>
      <c r="B50" s="30"/>
      <c r="C50" s="16">
        <v>4210</v>
      </c>
      <c r="D50" s="15" t="s">
        <v>30</v>
      </c>
      <c r="E50" s="18"/>
      <c r="F50" s="18">
        <v>2000</v>
      </c>
      <c r="G50" s="18">
        <v>1873.04</v>
      </c>
      <c r="H50" s="18"/>
      <c r="I50" s="79">
        <f t="shared" si="0"/>
        <v>93.652000000000001</v>
      </c>
      <c r="J50" s="171"/>
    </row>
    <row r="51" spans="1:10" ht="25.5">
      <c r="A51" s="84"/>
      <c r="B51" s="30"/>
      <c r="C51" s="16">
        <v>4300</v>
      </c>
      <c r="D51" s="7" t="s">
        <v>19</v>
      </c>
      <c r="E51" s="18">
        <v>186300</v>
      </c>
      <c r="F51" s="18">
        <v>254300</v>
      </c>
      <c r="G51" s="18">
        <v>164964</v>
      </c>
      <c r="H51" s="18">
        <v>213892.48000000001</v>
      </c>
      <c r="I51" s="79">
        <f t="shared" si="0"/>
        <v>64.869838773102643</v>
      </c>
      <c r="J51" s="171">
        <f t="shared" si="1"/>
        <v>77.124731079839734</v>
      </c>
    </row>
    <row r="52" spans="1:10" ht="51">
      <c r="A52" s="84"/>
      <c r="B52" s="33"/>
      <c r="C52" s="16">
        <v>6050</v>
      </c>
      <c r="D52" s="8" t="s">
        <v>13</v>
      </c>
      <c r="E52" s="65">
        <v>1525700</v>
      </c>
      <c r="F52" s="66">
        <v>1584598</v>
      </c>
      <c r="G52" s="67">
        <v>1574597.91</v>
      </c>
      <c r="H52" s="66">
        <v>16594</v>
      </c>
      <c r="I52" s="79">
        <f t="shared" si="0"/>
        <v>99.36891943571807</v>
      </c>
      <c r="J52" s="171">
        <f t="shared" si="1"/>
        <v>9488.9593226467405</v>
      </c>
    </row>
    <row r="53" spans="1:10" s="1" customFormat="1" ht="25.5">
      <c r="A53" s="84"/>
      <c r="B53" s="34" t="s">
        <v>192</v>
      </c>
      <c r="C53" s="16"/>
      <c r="D53" s="10" t="s">
        <v>193</v>
      </c>
      <c r="E53" s="65"/>
      <c r="F53" s="66"/>
      <c r="G53" s="67"/>
      <c r="H53" s="11">
        <f>H54</f>
        <v>17080</v>
      </c>
      <c r="I53" s="79"/>
      <c r="J53" s="171">
        <f t="shared" si="1"/>
        <v>0</v>
      </c>
    </row>
    <row r="54" spans="1:10" s="1" customFormat="1" ht="51">
      <c r="A54" s="84"/>
      <c r="B54" s="33"/>
      <c r="C54" s="16">
        <v>6050</v>
      </c>
      <c r="D54" s="8" t="s">
        <v>13</v>
      </c>
      <c r="E54" s="65"/>
      <c r="F54" s="66"/>
      <c r="G54" s="67"/>
      <c r="H54" s="65">
        <v>17080</v>
      </c>
      <c r="I54" s="79"/>
      <c r="J54" s="171">
        <f t="shared" si="1"/>
        <v>0</v>
      </c>
    </row>
    <row r="55" spans="1:10" ht="38.25">
      <c r="A55" s="84"/>
      <c r="B55" s="34" t="s">
        <v>45</v>
      </c>
      <c r="C55" s="21"/>
      <c r="D55" s="10" t="s">
        <v>46</v>
      </c>
      <c r="E55" s="11">
        <f>E56</f>
        <v>0</v>
      </c>
      <c r="F55" s="11">
        <f>F56</f>
        <v>177265</v>
      </c>
      <c r="G55" s="68">
        <f>G56</f>
        <v>177264.8</v>
      </c>
      <c r="H55" s="68">
        <f>H56+H57</f>
        <v>286608.12</v>
      </c>
      <c r="I55" s="79">
        <f t="shared" si="0"/>
        <v>99.999887174569153</v>
      </c>
      <c r="J55" s="171">
        <f t="shared" si="1"/>
        <v>61.849189757777964</v>
      </c>
    </row>
    <row r="56" spans="1:10" ht="25.5">
      <c r="A56" s="84"/>
      <c r="B56" s="33"/>
      <c r="C56" s="16">
        <v>4300</v>
      </c>
      <c r="D56" s="8" t="s">
        <v>19</v>
      </c>
      <c r="E56" s="18"/>
      <c r="F56" s="18">
        <v>177265</v>
      </c>
      <c r="G56" s="19">
        <v>177264.8</v>
      </c>
      <c r="H56" s="18"/>
      <c r="I56" s="79">
        <f t="shared" si="0"/>
        <v>99.999887174569153</v>
      </c>
      <c r="J56" s="171"/>
    </row>
    <row r="57" spans="1:10" s="1" customFormat="1" ht="51">
      <c r="A57" s="84"/>
      <c r="B57" s="33"/>
      <c r="C57" s="16">
        <v>6050</v>
      </c>
      <c r="D57" s="8" t="s">
        <v>13</v>
      </c>
      <c r="E57" s="18"/>
      <c r="F57" s="18"/>
      <c r="G57" s="18"/>
      <c r="H57" s="18">
        <v>286608.12</v>
      </c>
      <c r="I57" s="79"/>
      <c r="J57" s="171">
        <f t="shared" si="1"/>
        <v>0</v>
      </c>
    </row>
    <row r="58" spans="1:10" ht="25.5">
      <c r="A58" s="22" t="s">
        <v>47</v>
      </c>
      <c r="B58" s="34"/>
      <c r="C58" s="17"/>
      <c r="D58" s="5" t="s">
        <v>48</v>
      </c>
      <c r="E58" s="11">
        <f>E60+E63</f>
        <v>628400</v>
      </c>
      <c r="F58" s="11">
        <f>F60+F63</f>
        <v>818286</v>
      </c>
      <c r="G58" s="11">
        <f>G60+G63</f>
        <v>654240.91</v>
      </c>
      <c r="H58" s="11">
        <f>H60+H63</f>
        <v>677542.35000000009</v>
      </c>
      <c r="I58" s="79">
        <f t="shared" si="0"/>
        <v>79.952597258171352</v>
      </c>
      <c r="J58" s="171">
        <f t="shared" si="1"/>
        <v>96.560888038954303</v>
      </c>
    </row>
    <row r="59" spans="1:10">
      <c r="A59" s="128"/>
      <c r="B59" s="129"/>
      <c r="C59" s="130"/>
      <c r="D59" s="125" t="s">
        <v>187</v>
      </c>
      <c r="E59" s="66">
        <f>E65+E66+E67+E68+E69</f>
        <v>271400</v>
      </c>
      <c r="F59" s="66">
        <f>F65+F66+F67+F68+F69</f>
        <v>273800</v>
      </c>
      <c r="G59" s="66">
        <f>G65+G66+G67+G68+G69</f>
        <v>241067.53000000003</v>
      </c>
      <c r="H59" s="66">
        <f>H65+H66+H67+H68+H69</f>
        <v>204377.16</v>
      </c>
      <c r="I59" s="79">
        <f t="shared" si="0"/>
        <v>88.045116873630406</v>
      </c>
      <c r="J59" s="171">
        <f t="shared" si="1"/>
        <v>117.95228488349679</v>
      </c>
    </row>
    <row r="60" spans="1:10" ht="33.75">
      <c r="A60" s="84"/>
      <c r="B60" s="34">
        <v>70005</v>
      </c>
      <c r="C60" s="17"/>
      <c r="D60" s="81" t="s">
        <v>49</v>
      </c>
      <c r="E60" s="11">
        <f t="shared" ref="E60:H60" si="3">E61+E62</f>
        <v>20000</v>
      </c>
      <c r="F60" s="11">
        <f t="shared" si="3"/>
        <v>62050</v>
      </c>
      <c r="G60" s="11">
        <f t="shared" si="3"/>
        <v>62015.869999999995</v>
      </c>
      <c r="H60" s="11">
        <f t="shared" si="3"/>
        <v>48096.25</v>
      </c>
      <c r="I60" s="79">
        <f t="shared" si="0"/>
        <v>99.94499597099113</v>
      </c>
      <c r="J60" s="171">
        <f t="shared" si="1"/>
        <v>128.94117524755046</v>
      </c>
    </row>
    <row r="61" spans="1:10" ht="25.5">
      <c r="A61" s="103"/>
      <c r="B61" s="90"/>
      <c r="C61" s="24">
        <v>4300</v>
      </c>
      <c r="D61" s="28" t="s">
        <v>19</v>
      </c>
      <c r="E61" s="26">
        <v>20000</v>
      </c>
      <c r="F61" s="26">
        <v>61369</v>
      </c>
      <c r="G61" s="26">
        <v>61335.35</v>
      </c>
      <c r="H61" s="26">
        <v>48096.25</v>
      </c>
      <c r="I61" s="79">
        <f t="shared" si="0"/>
        <v>99.945167755707274</v>
      </c>
      <c r="J61" s="171">
        <f t="shared" si="1"/>
        <v>127.52626244249812</v>
      </c>
    </row>
    <row r="62" spans="1:10" s="1" customFormat="1" ht="24">
      <c r="A62" s="103"/>
      <c r="B62" s="90"/>
      <c r="C62" s="24">
        <v>4520</v>
      </c>
      <c r="D62" s="58" t="s">
        <v>204</v>
      </c>
      <c r="E62" s="26"/>
      <c r="F62" s="26">
        <v>681</v>
      </c>
      <c r="G62" s="26">
        <v>680.52</v>
      </c>
      <c r="H62" s="160"/>
      <c r="I62" s="79">
        <f t="shared" si="0"/>
        <v>99.929515418502206</v>
      </c>
      <c r="J62" s="171"/>
    </row>
    <row r="63" spans="1:10" ht="25.5">
      <c r="A63" s="108"/>
      <c r="B63" s="140">
        <v>70095</v>
      </c>
      <c r="C63" s="141"/>
      <c r="D63" s="142" t="s">
        <v>18</v>
      </c>
      <c r="E63" s="143">
        <f>E64+E65+E66+E67+E68+E69+E70+E71+E72+E73+E74+E75+E76+E77+E78+E79+E80+E81</f>
        <v>608400</v>
      </c>
      <c r="F63" s="143">
        <f>F64+F65+F66+F67+F68+F69+F70+F71+F72+F73+F74+F75+F76+F77+F78+F79+F80+F81</f>
        <v>756236</v>
      </c>
      <c r="G63" s="143">
        <f>G64+G65+G66+G67+G68+G69+G70+G71+G72+G73+G74+G75+G76+G77+G78+G79+G80+G81</f>
        <v>592225.04</v>
      </c>
      <c r="H63" s="144">
        <f>H64+H65+H66+H67+H68+H70+H71+H72+H73+H74+H75+H76+H77+H78+H79+H80+H81</f>
        <v>629446.10000000009</v>
      </c>
      <c r="I63" s="79">
        <f t="shared" si="0"/>
        <v>78.312198837399976</v>
      </c>
      <c r="J63" s="171">
        <f t="shared" si="1"/>
        <v>94.086696223870476</v>
      </c>
    </row>
    <row r="64" spans="1:10" ht="51">
      <c r="A64" s="86"/>
      <c r="B64" s="87"/>
      <c r="C64" s="27">
        <v>3020</v>
      </c>
      <c r="D64" s="35" t="s">
        <v>24</v>
      </c>
      <c r="E64" s="18">
        <v>3000</v>
      </c>
      <c r="F64" s="18">
        <v>4000</v>
      </c>
      <c r="G64" s="18">
        <v>3923.73</v>
      </c>
      <c r="H64" s="18">
        <v>2673.82</v>
      </c>
      <c r="I64" s="79">
        <f t="shared" si="0"/>
        <v>98.093249999999998</v>
      </c>
      <c r="J64" s="171">
        <f t="shared" si="1"/>
        <v>146.74622824273885</v>
      </c>
    </row>
    <row r="65" spans="1:10" s="1" customFormat="1" ht="38.25">
      <c r="A65" s="84"/>
      <c r="B65" s="34"/>
      <c r="C65" s="16">
        <v>4010</v>
      </c>
      <c r="D65" s="7" t="s">
        <v>25</v>
      </c>
      <c r="E65" s="18">
        <v>214000</v>
      </c>
      <c r="F65" s="18">
        <v>214000</v>
      </c>
      <c r="G65" s="19">
        <v>187484.37</v>
      </c>
      <c r="H65" s="18">
        <v>160746.68</v>
      </c>
      <c r="I65" s="79">
        <f t="shared" si="0"/>
        <v>87.609518691588789</v>
      </c>
      <c r="J65" s="171">
        <f t="shared" si="1"/>
        <v>116.63343218037225</v>
      </c>
    </row>
    <row r="66" spans="1:10" ht="38.25">
      <c r="A66" s="84"/>
      <c r="B66" s="34"/>
      <c r="C66" s="16">
        <v>4040</v>
      </c>
      <c r="D66" s="7" t="s">
        <v>26</v>
      </c>
      <c r="E66" s="18">
        <v>14450</v>
      </c>
      <c r="F66" s="18">
        <v>14450</v>
      </c>
      <c r="G66" s="19">
        <v>14425.39</v>
      </c>
      <c r="H66" s="18">
        <v>12320.07</v>
      </c>
      <c r="I66" s="79">
        <f t="shared" si="0"/>
        <v>99.829688581314883</v>
      </c>
      <c r="J66" s="171">
        <f t="shared" si="1"/>
        <v>117.08853926966323</v>
      </c>
    </row>
    <row r="67" spans="1:10" ht="38.25">
      <c r="A67" s="84"/>
      <c r="B67" s="34"/>
      <c r="C67" s="16">
        <v>4110</v>
      </c>
      <c r="D67" s="7" t="s">
        <v>27</v>
      </c>
      <c r="E67" s="18">
        <v>35400</v>
      </c>
      <c r="F67" s="18">
        <v>35400</v>
      </c>
      <c r="G67" s="19">
        <v>29318.560000000001</v>
      </c>
      <c r="H67" s="18">
        <v>26182.83</v>
      </c>
      <c r="I67" s="79">
        <f t="shared" si="0"/>
        <v>82.820790960451987</v>
      </c>
      <c r="J67" s="171">
        <f t="shared" si="1"/>
        <v>111.97628369431418</v>
      </c>
    </row>
    <row r="68" spans="1:10" ht="25.5">
      <c r="A68" s="84"/>
      <c r="B68" s="34"/>
      <c r="C68" s="16">
        <v>4120</v>
      </c>
      <c r="D68" s="8" t="s">
        <v>28</v>
      </c>
      <c r="E68" s="18">
        <v>5550</v>
      </c>
      <c r="F68" s="18">
        <v>7650</v>
      </c>
      <c r="G68" s="19">
        <v>7600.76</v>
      </c>
      <c r="H68" s="18">
        <v>5127.58</v>
      </c>
      <c r="I68" s="79">
        <f t="shared" si="0"/>
        <v>99.356339869281058</v>
      </c>
      <c r="J68" s="171">
        <f t="shared" si="1"/>
        <v>148.23288958924093</v>
      </c>
    </row>
    <row r="69" spans="1:10" ht="25.5">
      <c r="A69" s="84"/>
      <c r="B69" s="34"/>
      <c r="C69" s="16">
        <v>4170</v>
      </c>
      <c r="D69" s="15" t="s">
        <v>29</v>
      </c>
      <c r="E69" s="18">
        <v>2000</v>
      </c>
      <c r="F69" s="18">
        <v>2300</v>
      </c>
      <c r="G69" s="19">
        <v>2238.4499999999998</v>
      </c>
      <c r="H69" s="18"/>
      <c r="I69" s="79">
        <f t="shared" si="0"/>
        <v>97.323913043478257</v>
      </c>
      <c r="J69" s="171"/>
    </row>
    <row r="70" spans="1:10" ht="25.5">
      <c r="A70" s="84"/>
      <c r="B70" s="34"/>
      <c r="C70" s="16">
        <v>4210</v>
      </c>
      <c r="D70" s="15" t="s">
        <v>30</v>
      </c>
      <c r="E70" s="18">
        <v>160000</v>
      </c>
      <c r="F70" s="18">
        <v>118550</v>
      </c>
      <c r="G70" s="19">
        <v>71708.160000000003</v>
      </c>
      <c r="H70" s="18">
        <v>132344.29</v>
      </c>
      <c r="I70" s="79">
        <f t="shared" si="0"/>
        <v>60.487692956558412</v>
      </c>
      <c r="J70" s="171">
        <f t="shared" si="1"/>
        <v>54.183040310994897</v>
      </c>
    </row>
    <row r="71" spans="1:10">
      <c r="A71" s="84"/>
      <c r="B71" s="34"/>
      <c r="C71" s="16">
        <v>4260</v>
      </c>
      <c r="D71" s="7" t="s">
        <v>35</v>
      </c>
      <c r="E71" s="18">
        <v>20000</v>
      </c>
      <c r="F71" s="18">
        <v>25000</v>
      </c>
      <c r="G71" s="19">
        <v>22425.25</v>
      </c>
      <c r="H71" s="18">
        <v>14762.56</v>
      </c>
      <c r="I71" s="79">
        <f t="shared" ref="I71:I133" si="4">(G71/F71)*100</f>
        <v>89.700999999999993</v>
      </c>
      <c r="J71" s="171">
        <f t="shared" ref="J71:J134" si="5">(G71/H71)*100</f>
        <v>151.90624119393928</v>
      </c>
    </row>
    <row r="72" spans="1:10" ht="25.5">
      <c r="A72" s="84"/>
      <c r="B72" s="33"/>
      <c r="C72" s="16">
        <v>4270</v>
      </c>
      <c r="D72" s="7" t="s">
        <v>50</v>
      </c>
      <c r="E72" s="18">
        <v>20000</v>
      </c>
      <c r="F72" s="18">
        <v>51900</v>
      </c>
      <c r="G72" s="19">
        <v>20023.18</v>
      </c>
      <c r="H72" s="18">
        <v>148053.20000000001</v>
      </c>
      <c r="I72" s="79">
        <f t="shared" si="4"/>
        <v>38.580308285163781</v>
      </c>
      <c r="J72" s="171">
        <f t="shared" si="5"/>
        <v>13.524314232991925</v>
      </c>
    </row>
    <row r="73" spans="1:10" s="1" customFormat="1" ht="25.5">
      <c r="A73" s="84"/>
      <c r="B73" s="33"/>
      <c r="C73" s="16">
        <v>4280</v>
      </c>
      <c r="D73" s="15" t="s">
        <v>31</v>
      </c>
      <c r="E73" s="18"/>
      <c r="F73" s="18">
        <v>1500</v>
      </c>
      <c r="G73" s="19">
        <v>1365</v>
      </c>
      <c r="H73" s="18">
        <v>266</v>
      </c>
      <c r="I73" s="79">
        <f t="shared" si="4"/>
        <v>91</v>
      </c>
      <c r="J73" s="171">
        <f t="shared" si="5"/>
        <v>513.15789473684208</v>
      </c>
    </row>
    <row r="74" spans="1:10" s="1" customFormat="1" ht="25.5">
      <c r="A74" s="84"/>
      <c r="B74" s="33"/>
      <c r="C74" s="16">
        <v>4300</v>
      </c>
      <c r="D74" s="7" t="s">
        <v>19</v>
      </c>
      <c r="E74" s="18">
        <v>54400</v>
      </c>
      <c r="F74" s="18">
        <v>190400</v>
      </c>
      <c r="G74" s="19">
        <v>148773.73000000001</v>
      </c>
      <c r="H74" s="18">
        <v>91530.86</v>
      </c>
      <c r="I74" s="79">
        <f t="shared" si="4"/>
        <v>78.137463235294121</v>
      </c>
      <c r="J74" s="171">
        <f t="shared" si="5"/>
        <v>162.53942113075308</v>
      </c>
    </row>
    <row r="75" spans="1:10" ht="25.5">
      <c r="A75" s="84"/>
      <c r="B75" s="33"/>
      <c r="C75" s="16">
        <v>4410</v>
      </c>
      <c r="D75" s="7" t="s">
        <v>37</v>
      </c>
      <c r="E75" s="18">
        <v>2000</v>
      </c>
      <c r="F75" s="18">
        <v>2500</v>
      </c>
      <c r="G75" s="19">
        <v>2117.6799999999998</v>
      </c>
      <c r="H75" s="18">
        <v>2699.08</v>
      </c>
      <c r="I75" s="79">
        <f t="shared" si="4"/>
        <v>84.7072</v>
      </c>
      <c r="J75" s="171">
        <f t="shared" si="5"/>
        <v>78.459326881752304</v>
      </c>
    </row>
    <row r="76" spans="1:10" ht="25.5">
      <c r="A76" s="84"/>
      <c r="B76" s="33"/>
      <c r="C76" s="16">
        <v>4430</v>
      </c>
      <c r="D76" s="7" t="s">
        <v>20</v>
      </c>
      <c r="E76" s="18">
        <v>4600</v>
      </c>
      <c r="F76" s="18">
        <v>4600</v>
      </c>
      <c r="G76" s="19">
        <v>2281</v>
      </c>
      <c r="H76" s="18">
        <v>4561.93</v>
      </c>
      <c r="I76" s="79">
        <f t="shared" si="4"/>
        <v>49.586956521739125</v>
      </c>
      <c r="J76" s="171">
        <f t="shared" si="5"/>
        <v>50.000767219137508</v>
      </c>
    </row>
    <row r="77" spans="1:10" ht="63.75">
      <c r="A77" s="84"/>
      <c r="B77" s="33"/>
      <c r="C77" s="16">
        <v>4440</v>
      </c>
      <c r="D77" s="8" t="s">
        <v>32</v>
      </c>
      <c r="E77" s="18">
        <v>14000</v>
      </c>
      <c r="F77" s="18">
        <v>14000</v>
      </c>
      <c r="G77" s="19">
        <v>14000</v>
      </c>
      <c r="H77" s="18">
        <v>14000</v>
      </c>
      <c r="I77" s="79">
        <f t="shared" si="4"/>
        <v>100</v>
      </c>
      <c r="J77" s="171">
        <f t="shared" si="5"/>
        <v>100</v>
      </c>
    </row>
    <row r="78" spans="1:10" ht="60">
      <c r="A78" s="84"/>
      <c r="B78" s="33"/>
      <c r="C78" s="16">
        <v>4520</v>
      </c>
      <c r="D78" s="58" t="s">
        <v>51</v>
      </c>
      <c r="E78" s="18">
        <v>1000</v>
      </c>
      <c r="F78" s="18">
        <v>1100</v>
      </c>
      <c r="G78" s="19">
        <v>1100</v>
      </c>
      <c r="H78" s="18">
        <v>1000</v>
      </c>
      <c r="I78" s="79">
        <f t="shared" si="4"/>
        <v>100</v>
      </c>
      <c r="J78" s="171">
        <f t="shared" si="5"/>
        <v>110.00000000000001</v>
      </c>
    </row>
    <row r="79" spans="1:10" ht="74.25" customHeight="1">
      <c r="A79" s="84"/>
      <c r="B79" s="33"/>
      <c r="C79" s="16">
        <v>4600</v>
      </c>
      <c r="D79" s="58" t="s">
        <v>52</v>
      </c>
      <c r="E79" s="18"/>
      <c r="F79" s="18"/>
      <c r="G79" s="19"/>
      <c r="H79" s="18">
        <v>5887.29</v>
      </c>
      <c r="I79" s="79"/>
      <c r="J79" s="171">
        <f t="shared" si="5"/>
        <v>0</v>
      </c>
    </row>
    <row r="80" spans="1:10" ht="48">
      <c r="A80" s="84"/>
      <c r="B80" s="33"/>
      <c r="C80" s="16">
        <v>4610</v>
      </c>
      <c r="D80" s="58" t="s">
        <v>53</v>
      </c>
      <c r="E80" s="18">
        <v>8000</v>
      </c>
      <c r="F80" s="18">
        <v>8000</v>
      </c>
      <c r="G80" s="19">
        <v>2553.7800000000002</v>
      </c>
      <c r="H80" s="18">
        <v>7289.91</v>
      </c>
      <c r="I80" s="79">
        <f t="shared" si="4"/>
        <v>31.922250000000002</v>
      </c>
      <c r="J80" s="171">
        <f t="shared" si="5"/>
        <v>35.031708210389432</v>
      </c>
    </row>
    <row r="81" spans="1:10" ht="48.75" customHeight="1">
      <c r="A81" s="84"/>
      <c r="B81" s="33"/>
      <c r="C81" s="16">
        <v>6060</v>
      </c>
      <c r="D81" s="58" t="s">
        <v>38</v>
      </c>
      <c r="E81" s="18">
        <v>50000</v>
      </c>
      <c r="F81" s="18">
        <v>60886</v>
      </c>
      <c r="G81" s="18">
        <v>60886</v>
      </c>
      <c r="H81" s="18"/>
      <c r="I81" s="79">
        <f t="shared" si="4"/>
        <v>100</v>
      </c>
      <c r="J81" s="171"/>
    </row>
    <row r="82" spans="1:10" ht="24">
      <c r="A82" s="22" t="s">
        <v>54</v>
      </c>
      <c r="B82" s="34"/>
      <c r="C82" s="17"/>
      <c r="D82" s="38" t="s">
        <v>55</v>
      </c>
      <c r="E82" s="11">
        <f>E84+E87</f>
        <v>66050</v>
      </c>
      <c r="F82" s="11">
        <f>F84+F87</f>
        <v>66050</v>
      </c>
      <c r="G82" s="11">
        <f>G84+G87</f>
        <v>19926.86</v>
      </c>
      <c r="H82" s="11">
        <f>H84+H87</f>
        <v>45703.16</v>
      </c>
      <c r="I82" s="79">
        <f t="shared" si="4"/>
        <v>30.169356548069644</v>
      </c>
      <c r="J82" s="171">
        <f t="shared" si="5"/>
        <v>43.600617550296299</v>
      </c>
    </row>
    <row r="83" spans="1:10">
      <c r="A83" s="22"/>
      <c r="B83" s="34"/>
      <c r="C83" s="17"/>
      <c r="D83" s="125" t="s">
        <v>187</v>
      </c>
      <c r="E83" s="66">
        <f>E88+E89+E90</f>
        <v>10750</v>
      </c>
      <c r="F83" s="66">
        <f>F88+F89+F90</f>
        <v>16680</v>
      </c>
      <c r="G83" s="66">
        <f>G88+G89+G90</f>
        <v>16461.080000000002</v>
      </c>
      <c r="H83" s="66">
        <f>H88+H89+H90</f>
        <v>12744.970000000001</v>
      </c>
      <c r="I83" s="79">
        <f t="shared" si="4"/>
        <v>98.687529976019192</v>
      </c>
      <c r="J83" s="171">
        <f t="shared" si="5"/>
        <v>129.15746368959674</v>
      </c>
    </row>
    <row r="84" spans="1:10" ht="36">
      <c r="A84" s="84"/>
      <c r="B84" s="34">
        <v>71004</v>
      </c>
      <c r="C84" s="17"/>
      <c r="D84" s="37" t="s">
        <v>56</v>
      </c>
      <c r="E84" s="11">
        <f>E85+E86</f>
        <v>50000</v>
      </c>
      <c r="F84" s="11">
        <f>F85+F86</f>
        <v>44070</v>
      </c>
      <c r="G84" s="11">
        <f>G85+G86</f>
        <v>2679</v>
      </c>
      <c r="H84" s="11">
        <f>H85+H86</f>
        <v>31885.82</v>
      </c>
      <c r="I84" s="79">
        <f t="shared" si="4"/>
        <v>6.0789652825051057</v>
      </c>
      <c r="J84" s="171">
        <f t="shared" si="5"/>
        <v>8.4018538648214172</v>
      </c>
    </row>
    <row r="85" spans="1:10" ht="25.5">
      <c r="A85" s="84"/>
      <c r="B85" s="88"/>
      <c r="C85" s="16">
        <v>4170</v>
      </c>
      <c r="D85" s="15" t="s">
        <v>29</v>
      </c>
      <c r="E85" s="18"/>
      <c r="F85" s="19">
        <v>483</v>
      </c>
      <c r="G85" s="19">
        <v>483</v>
      </c>
      <c r="H85" s="18">
        <v>2701.05</v>
      </c>
      <c r="I85" s="79">
        <f t="shared" si="4"/>
        <v>100</v>
      </c>
      <c r="J85" s="171">
        <f t="shared" si="5"/>
        <v>17.881934803132111</v>
      </c>
    </row>
    <row r="86" spans="1:10" s="1" customFormat="1" ht="25.5">
      <c r="A86" s="84"/>
      <c r="B86" s="33"/>
      <c r="C86" s="16">
        <v>4300</v>
      </c>
      <c r="D86" s="7" t="s">
        <v>19</v>
      </c>
      <c r="E86" s="18">
        <v>50000</v>
      </c>
      <c r="F86" s="19">
        <v>43587</v>
      </c>
      <c r="G86" s="19">
        <v>2196</v>
      </c>
      <c r="H86" s="18">
        <v>29184.77</v>
      </c>
      <c r="I86" s="79">
        <f t="shared" si="4"/>
        <v>5.0381994631426803</v>
      </c>
      <c r="J86" s="171">
        <f t="shared" si="5"/>
        <v>7.5244725245393402</v>
      </c>
    </row>
    <row r="87" spans="1:10">
      <c r="A87" s="84"/>
      <c r="B87" s="34">
        <v>71035</v>
      </c>
      <c r="C87" s="17"/>
      <c r="D87" s="5" t="s">
        <v>57</v>
      </c>
      <c r="E87" s="11">
        <f>E88+E89+E90+E91+E92+E93</f>
        <v>16050</v>
      </c>
      <c r="F87" s="11">
        <f>F88+F89+F90+F91+F92+F93</f>
        <v>21980</v>
      </c>
      <c r="G87" s="11">
        <f>G88+G89+G90+G91+G92+G93</f>
        <v>17247.86</v>
      </c>
      <c r="H87" s="11">
        <f>H88+H89+H90+H91+H92+H93</f>
        <v>13817.340000000002</v>
      </c>
      <c r="I87" s="79">
        <f t="shared" si="4"/>
        <v>78.470700636942681</v>
      </c>
      <c r="J87" s="171">
        <f t="shared" si="5"/>
        <v>124.8276441051606</v>
      </c>
    </row>
    <row r="88" spans="1:10" ht="38.25">
      <c r="A88" s="84"/>
      <c r="B88" s="33"/>
      <c r="C88" s="16">
        <v>4010</v>
      </c>
      <c r="D88" s="15" t="s">
        <v>25</v>
      </c>
      <c r="E88" s="18">
        <v>9120</v>
      </c>
      <c r="F88" s="18">
        <v>14120</v>
      </c>
      <c r="G88" s="19">
        <v>13959.5</v>
      </c>
      <c r="H88" s="18">
        <v>10816.28</v>
      </c>
      <c r="I88" s="79">
        <f t="shared" si="4"/>
        <v>98.86331444759206</v>
      </c>
      <c r="J88" s="171">
        <f t="shared" si="5"/>
        <v>129.06008350375544</v>
      </c>
    </row>
    <row r="89" spans="1:10" ht="38.25">
      <c r="A89" s="22"/>
      <c r="B89" s="33"/>
      <c r="C89" s="16">
        <v>4110</v>
      </c>
      <c r="D89" s="15" t="s">
        <v>27</v>
      </c>
      <c r="E89" s="19">
        <v>1400</v>
      </c>
      <c r="F89" s="19">
        <v>2214</v>
      </c>
      <c r="G89" s="19">
        <v>2159.61</v>
      </c>
      <c r="H89" s="19">
        <v>1663.7</v>
      </c>
      <c r="I89" s="79">
        <f t="shared" si="4"/>
        <v>97.543360433604349</v>
      </c>
      <c r="J89" s="171">
        <f t="shared" si="5"/>
        <v>129.80765763058244</v>
      </c>
    </row>
    <row r="90" spans="1:10" ht="24">
      <c r="A90" s="22"/>
      <c r="B90" s="100"/>
      <c r="C90" s="16">
        <v>4120</v>
      </c>
      <c r="D90" s="59" t="s">
        <v>28</v>
      </c>
      <c r="E90" s="19">
        <v>230</v>
      </c>
      <c r="F90" s="19">
        <v>346</v>
      </c>
      <c r="G90" s="19">
        <v>341.97</v>
      </c>
      <c r="H90" s="19">
        <v>264.99</v>
      </c>
      <c r="I90" s="79">
        <f t="shared" si="4"/>
        <v>98.835260115606943</v>
      </c>
      <c r="J90" s="171">
        <f t="shared" si="5"/>
        <v>129.05015283595608</v>
      </c>
    </row>
    <row r="91" spans="1:10" ht="24">
      <c r="A91" s="86"/>
      <c r="B91" s="94"/>
      <c r="C91" s="27">
        <v>4210</v>
      </c>
      <c r="D91" s="63" t="s">
        <v>30</v>
      </c>
      <c r="E91" s="18">
        <v>4000</v>
      </c>
      <c r="F91" s="18">
        <v>4000</v>
      </c>
      <c r="G91" s="18">
        <v>786.78</v>
      </c>
      <c r="H91" s="18">
        <v>899</v>
      </c>
      <c r="I91" s="79">
        <f t="shared" si="4"/>
        <v>19.669499999999999</v>
      </c>
      <c r="J91" s="171">
        <f t="shared" si="5"/>
        <v>87.517241379310335</v>
      </c>
    </row>
    <row r="92" spans="1:10">
      <c r="A92" s="84"/>
      <c r="B92" s="33"/>
      <c r="C92" s="16">
        <v>4260</v>
      </c>
      <c r="D92" s="15" t="s">
        <v>35</v>
      </c>
      <c r="E92" s="18">
        <v>300</v>
      </c>
      <c r="F92" s="18">
        <v>300</v>
      </c>
      <c r="G92" s="19"/>
      <c r="H92" s="18">
        <v>159.44999999999999</v>
      </c>
      <c r="I92" s="79">
        <f t="shared" si="4"/>
        <v>0</v>
      </c>
      <c r="J92" s="171">
        <f t="shared" si="5"/>
        <v>0</v>
      </c>
    </row>
    <row r="93" spans="1:10" ht="24">
      <c r="A93" s="84"/>
      <c r="B93" s="33"/>
      <c r="C93" s="16">
        <v>4300</v>
      </c>
      <c r="D93" s="59" t="s">
        <v>19</v>
      </c>
      <c r="E93" s="18">
        <v>1000</v>
      </c>
      <c r="F93" s="18">
        <v>1000</v>
      </c>
      <c r="G93" s="19"/>
      <c r="H93" s="18">
        <v>13.92</v>
      </c>
      <c r="I93" s="79">
        <f t="shared" si="4"/>
        <v>0</v>
      </c>
      <c r="J93" s="171">
        <f t="shared" si="5"/>
        <v>0</v>
      </c>
    </row>
    <row r="94" spans="1:10" ht="25.5">
      <c r="A94" s="22" t="s">
        <v>58</v>
      </c>
      <c r="B94" s="34"/>
      <c r="C94" s="17"/>
      <c r="D94" s="5" t="s">
        <v>59</v>
      </c>
      <c r="E94" s="64">
        <f>E96+E103+E110+E135+E140</f>
        <v>1494122</v>
      </c>
      <c r="F94" s="64">
        <f>F96+F103+F110+F135+F140</f>
        <v>1556313</v>
      </c>
      <c r="G94" s="64">
        <f>G96+G103+G110+G135+G140</f>
        <v>1422714.4800000004</v>
      </c>
      <c r="H94" s="64">
        <f>H96+H103+H110+H135+H140</f>
        <v>1422820.03</v>
      </c>
      <c r="I94" s="79">
        <f t="shared" si="4"/>
        <v>91.415703653442492</v>
      </c>
      <c r="J94" s="171">
        <f t="shared" si="5"/>
        <v>99.992581633813543</v>
      </c>
    </row>
    <row r="95" spans="1:10">
      <c r="A95" s="127"/>
      <c r="B95" s="88"/>
      <c r="C95" s="16"/>
      <c r="D95" s="125" t="s">
        <v>187</v>
      </c>
      <c r="E95" s="66">
        <f>E97+E98+E99+E112+E113+E114+E115+E117</f>
        <v>1191700</v>
      </c>
      <c r="F95" s="66">
        <f>F97+F98+F99+F112+F113+F114+F115+F117</f>
        <v>1161260</v>
      </c>
      <c r="G95" s="66">
        <f>G97+G98+G99+G112+G113+G114+G115+G117</f>
        <v>1044558.55</v>
      </c>
      <c r="H95" s="66">
        <f>H97+H98+H99+H112+H113+H114+H115+H117</f>
        <v>1026223.33</v>
      </c>
      <c r="I95" s="79">
        <f t="shared" si="4"/>
        <v>89.950446067202876</v>
      </c>
      <c r="J95" s="171">
        <f t="shared" si="5"/>
        <v>101.78666957415597</v>
      </c>
    </row>
    <row r="96" spans="1:10" ht="25.5">
      <c r="A96" s="84"/>
      <c r="B96" s="34">
        <v>75011</v>
      </c>
      <c r="C96" s="17"/>
      <c r="D96" s="5" t="s">
        <v>60</v>
      </c>
      <c r="E96" s="11">
        <f>E97+E98+E99+E100+E101+E102</f>
        <v>49372</v>
      </c>
      <c r="F96" s="11">
        <f>F97+F98+F99+F100+F101+F102</f>
        <v>49372</v>
      </c>
      <c r="G96" s="11">
        <f>G97+G98+G99+G100+G101+G102</f>
        <v>49372</v>
      </c>
      <c r="H96" s="11">
        <f>H97+H98+H99+H100+H101+H102</f>
        <v>47626</v>
      </c>
      <c r="I96" s="79">
        <f t="shared" si="4"/>
        <v>100</v>
      </c>
      <c r="J96" s="171">
        <f t="shared" si="5"/>
        <v>103.66606475454583</v>
      </c>
    </row>
    <row r="97" spans="1:10" ht="36">
      <c r="A97" s="84"/>
      <c r="B97" s="33"/>
      <c r="C97" s="16">
        <v>4010</v>
      </c>
      <c r="D97" s="59" t="s">
        <v>25</v>
      </c>
      <c r="E97" s="18">
        <v>37510</v>
      </c>
      <c r="F97" s="18">
        <v>37510</v>
      </c>
      <c r="G97" s="18">
        <v>37510</v>
      </c>
      <c r="H97" s="18">
        <v>37000</v>
      </c>
      <c r="I97" s="79">
        <f t="shared" si="4"/>
        <v>100</v>
      </c>
      <c r="J97" s="171">
        <f t="shared" si="5"/>
        <v>101.37837837837837</v>
      </c>
    </row>
    <row r="98" spans="1:10" ht="36">
      <c r="A98" s="84"/>
      <c r="B98" s="33"/>
      <c r="C98" s="16">
        <v>4110</v>
      </c>
      <c r="D98" s="59" t="s">
        <v>27</v>
      </c>
      <c r="E98" s="18">
        <v>5770</v>
      </c>
      <c r="F98" s="18">
        <v>5770</v>
      </c>
      <c r="G98" s="18">
        <v>5770</v>
      </c>
      <c r="H98" s="18">
        <v>6300</v>
      </c>
      <c r="I98" s="79">
        <f t="shared" si="4"/>
        <v>100</v>
      </c>
      <c r="J98" s="171">
        <f t="shared" si="5"/>
        <v>91.587301587301582</v>
      </c>
    </row>
    <row r="99" spans="1:10" ht="24">
      <c r="A99" s="84"/>
      <c r="B99" s="33"/>
      <c r="C99" s="16">
        <v>4120</v>
      </c>
      <c r="D99" s="59" t="s">
        <v>28</v>
      </c>
      <c r="E99" s="18">
        <v>920</v>
      </c>
      <c r="F99" s="18">
        <v>920</v>
      </c>
      <c r="G99" s="18">
        <v>920</v>
      </c>
      <c r="H99" s="18">
        <v>900</v>
      </c>
      <c r="I99" s="79">
        <f t="shared" si="4"/>
        <v>100</v>
      </c>
      <c r="J99" s="171">
        <f t="shared" si="5"/>
        <v>102.22222222222221</v>
      </c>
    </row>
    <row r="100" spans="1:10" ht="24">
      <c r="A100" s="84"/>
      <c r="B100" s="33"/>
      <c r="C100" s="16">
        <v>4210</v>
      </c>
      <c r="D100" s="59" t="s">
        <v>30</v>
      </c>
      <c r="E100" s="18">
        <v>1000</v>
      </c>
      <c r="F100" s="18">
        <v>249</v>
      </c>
      <c r="G100" s="18">
        <v>249</v>
      </c>
      <c r="H100" s="18">
        <v>526</v>
      </c>
      <c r="I100" s="79">
        <f t="shared" si="4"/>
        <v>100</v>
      </c>
      <c r="J100" s="171">
        <f t="shared" si="5"/>
        <v>47.338403041825096</v>
      </c>
    </row>
    <row r="101" spans="1:10" ht="24">
      <c r="A101" s="84"/>
      <c r="B101" s="33"/>
      <c r="C101" s="16">
        <v>4300</v>
      </c>
      <c r="D101" s="59" t="s">
        <v>19</v>
      </c>
      <c r="E101" s="18">
        <v>3172</v>
      </c>
      <c r="F101" s="18">
        <v>4594</v>
      </c>
      <c r="G101" s="18">
        <v>4594</v>
      </c>
      <c r="H101" s="18">
        <v>2400</v>
      </c>
      <c r="I101" s="79">
        <f t="shared" si="4"/>
        <v>100</v>
      </c>
      <c r="J101" s="171">
        <f t="shared" si="5"/>
        <v>191.41666666666666</v>
      </c>
    </row>
    <row r="102" spans="1:10" ht="48">
      <c r="A102" s="84"/>
      <c r="B102" s="33"/>
      <c r="C102" s="16">
        <v>4750</v>
      </c>
      <c r="D102" s="59" t="s">
        <v>61</v>
      </c>
      <c r="E102" s="18">
        <v>1000</v>
      </c>
      <c r="F102" s="18">
        <v>329</v>
      </c>
      <c r="G102" s="19">
        <v>329</v>
      </c>
      <c r="H102" s="19">
        <v>500</v>
      </c>
      <c r="I102" s="79">
        <f t="shared" si="4"/>
        <v>100</v>
      </c>
      <c r="J102" s="171">
        <f t="shared" si="5"/>
        <v>65.8</v>
      </c>
    </row>
    <row r="103" spans="1:10">
      <c r="A103" s="84"/>
      <c r="B103" s="34">
        <v>75022</v>
      </c>
      <c r="C103" s="17"/>
      <c r="D103" s="5" t="s">
        <v>62</v>
      </c>
      <c r="E103" s="11">
        <f>E104+E105+E106+E107+E108+E109</f>
        <v>73000</v>
      </c>
      <c r="F103" s="11">
        <f>F104+F105+F106+F107+F108+F109</f>
        <v>83100</v>
      </c>
      <c r="G103" s="11">
        <f>G104+G105+G106+G107+G108+G109</f>
        <v>80800.679999999993</v>
      </c>
      <c r="H103" s="11">
        <f>H104+H105+H106+H107+H108+H109</f>
        <v>81367.199999999997</v>
      </c>
      <c r="I103" s="79">
        <f t="shared" si="4"/>
        <v>97.233068592057762</v>
      </c>
      <c r="J103" s="171">
        <f t="shared" si="5"/>
        <v>99.303748930773082</v>
      </c>
    </row>
    <row r="104" spans="1:10" ht="36">
      <c r="A104" s="84"/>
      <c r="B104" s="33"/>
      <c r="C104" s="16">
        <v>3030</v>
      </c>
      <c r="D104" s="39" t="s">
        <v>63</v>
      </c>
      <c r="E104" s="18">
        <v>70000</v>
      </c>
      <c r="F104" s="18">
        <v>80000</v>
      </c>
      <c r="G104" s="19">
        <v>78352.03</v>
      </c>
      <c r="H104" s="18">
        <v>79204.2</v>
      </c>
      <c r="I104" s="79">
        <f t="shared" si="4"/>
        <v>97.940037500000003</v>
      </c>
      <c r="J104" s="171">
        <f t="shared" si="5"/>
        <v>98.924084833885075</v>
      </c>
    </row>
    <row r="105" spans="1:10" ht="24">
      <c r="A105" s="84"/>
      <c r="B105" s="33"/>
      <c r="C105" s="16">
        <v>4210</v>
      </c>
      <c r="D105" s="59" t="s">
        <v>30</v>
      </c>
      <c r="E105" s="18">
        <v>1000</v>
      </c>
      <c r="F105" s="18">
        <v>1100</v>
      </c>
      <c r="G105" s="19">
        <v>1054.51</v>
      </c>
      <c r="H105" s="18">
        <v>529.64</v>
      </c>
      <c r="I105" s="79">
        <f t="shared" si="4"/>
        <v>95.864545454545464</v>
      </c>
      <c r="J105" s="171">
        <f t="shared" si="5"/>
        <v>199.0993882637263</v>
      </c>
    </row>
    <row r="106" spans="1:10" ht="24">
      <c r="A106" s="84"/>
      <c r="B106" s="33"/>
      <c r="C106" s="16">
        <v>4300</v>
      </c>
      <c r="D106" s="59" t="s">
        <v>19</v>
      </c>
      <c r="E106" s="18">
        <v>1000</v>
      </c>
      <c r="F106" s="18">
        <v>1000</v>
      </c>
      <c r="G106" s="19">
        <v>936.64</v>
      </c>
      <c r="H106" s="18">
        <v>938.92</v>
      </c>
      <c r="I106" s="79">
        <f t="shared" si="4"/>
        <v>93.664000000000001</v>
      </c>
      <c r="J106" s="171">
        <f t="shared" si="5"/>
        <v>99.757167809824054</v>
      </c>
    </row>
    <row r="107" spans="1:10" ht="24">
      <c r="A107" s="84"/>
      <c r="B107" s="33"/>
      <c r="C107" s="16">
        <v>4410</v>
      </c>
      <c r="D107" s="39" t="s">
        <v>37</v>
      </c>
      <c r="E107" s="18"/>
      <c r="F107" s="18"/>
      <c r="G107" s="19"/>
      <c r="H107" s="18">
        <v>187.02</v>
      </c>
      <c r="I107" s="79"/>
      <c r="J107" s="171">
        <f t="shared" si="5"/>
        <v>0</v>
      </c>
    </row>
    <row r="108" spans="1:10" ht="62.25" customHeight="1">
      <c r="A108" s="84"/>
      <c r="B108" s="33"/>
      <c r="C108" s="16">
        <v>4700</v>
      </c>
      <c r="D108" s="39" t="s">
        <v>64</v>
      </c>
      <c r="E108" s="18"/>
      <c r="F108" s="18"/>
      <c r="G108" s="19"/>
      <c r="H108" s="18">
        <v>250</v>
      </c>
      <c r="I108" s="79"/>
      <c r="J108" s="171">
        <f t="shared" si="5"/>
        <v>0</v>
      </c>
    </row>
    <row r="109" spans="1:10" ht="48">
      <c r="A109" s="84"/>
      <c r="B109" s="33"/>
      <c r="C109" s="16">
        <v>4750</v>
      </c>
      <c r="D109" s="39" t="s">
        <v>61</v>
      </c>
      <c r="E109" s="18">
        <v>1000</v>
      </c>
      <c r="F109" s="18">
        <v>1000</v>
      </c>
      <c r="G109" s="19">
        <v>457.5</v>
      </c>
      <c r="H109" s="18">
        <v>257.42</v>
      </c>
      <c r="I109" s="79">
        <f t="shared" si="4"/>
        <v>45.75</v>
      </c>
      <c r="J109" s="171">
        <f t="shared" si="5"/>
        <v>177.7251184834123</v>
      </c>
    </row>
    <row r="110" spans="1:10">
      <c r="A110" s="84"/>
      <c r="B110" s="34">
        <v>75023</v>
      </c>
      <c r="C110" s="17"/>
      <c r="D110" s="10" t="s">
        <v>182</v>
      </c>
      <c r="E110" s="64">
        <f t="shared" ref="E110:G110" si="6">E111+E112+E113+E114+E115+E116+E117+E118+E119+E120+E121+E122+E123+E124+E125+E126+E128+E129+E130+E131+E132+E133</f>
        <v>1337250</v>
      </c>
      <c r="F110" s="64">
        <f t="shared" si="6"/>
        <v>1380770</v>
      </c>
      <c r="G110" s="64">
        <f t="shared" si="6"/>
        <v>1255871.9000000004</v>
      </c>
      <c r="H110" s="64">
        <f>H111+H112+H113+H114+H115+H116+H117+H118+H119+H120+H121+H122+H123+H124+H125+H126+H127+H128+H129+H130+H131+H132+H133+H134</f>
        <v>1273022.2500000002</v>
      </c>
      <c r="I110" s="79">
        <f t="shared" si="4"/>
        <v>90.954460192501301</v>
      </c>
      <c r="J110" s="171">
        <f t="shared" si="5"/>
        <v>98.652784741193656</v>
      </c>
    </row>
    <row r="111" spans="1:10" ht="48">
      <c r="A111" s="84"/>
      <c r="B111" s="33"/>
      <c r="C111" s="16">
        <v>3020</v>
      </c>
      <c r="D111" s="60" t="s">
        <v>24</v>
      </c>
      <c r="E111" s="18"/>
      <c r="F111" s="18">
        <v>4340</v>
      </c>
      <c r="G111" s="19">
        <v>4313</v>
      </c>
      <c r="H111" s="18">
        <v>3014.68</v>
      </c>
      <c r="I111" s="79">
        <f t="shared" si="4"/>
        <v>99.377880184331801</v>
      </c>
      <c r="J111" s="171">
        <f t="shared" si="5"/>
        <v>143.06659413271061</v>
      </c>
    </row>
    <row r="112" spans="1:10" ht="36">
      <c r="A112" s="84"/>
      <c r="B112" s="33"/>
      <c r="C112" s="16">
        <v>4010</v>
      </c>
      <c r="D112" s="39" t="s">
        <v>25</v>
      </c>
      <c r="E112" s="18">
        <v>896260</v>
      </c>
      <c r="F112" s="18">
        <v>865970</v>
      </c>
      <c r="G112" s="19">
        <v>769555.67</v>
      </c>
      <c r="H112" s="18">
        <v>771328.72</v>
      </c>
      <c r="I112" s="79">
        <f t="shared" si="4"/>
        <v>88.866319849417422</v>
      </c>
      <c r="J112" s="171">
        <f t="shared" si="5"/>
        <v>99.770130431549347</v>
      </c>
    </row>
    <row r="113" spans="1:10" s="1" customFormat="1" ht="36">
      <c r="A113" s="84"/>
      <c r="B113" s="33"/>
      <c r="C113" s="16">
        <v>4040</v>
      </c>
      <c r="D113" s="39" t="s">
        <v>26</v>
      </c>
      <c r="E113" s="18">
        <v>60601</v>
      </c>
      <c r="F113" s="18">
        <v>60601</v>
      </c>
      <c r="G113" s="19">
        <v>60600.76</v>
      </c>
      <c r="H113" s="18">
        <v>55139.4</v>
      </c>
      <c r="I113" s="79">
        <f t="shared" si="4"/>
        <v>99.999603966931232</v>
      </c>
      <c r="J113" s="171">
        <f t="shared" si="5"/>
        <v>109.90464168997123</v>
      </c>
    </row>
    <row r="114" spans="1:10" s="1" customFormat="1" ht="36">
      <c r="A114" s="84"/>
      <c r="B114" s="33"/>
      <c r="C114" s="16">
        <v>4110</v>
      </c>
      <c r="D114" s="39" t="s">
        <v>27</v>
      </c>
      <c r="E114" s="18">
        <v>149780</v>
      </c>
      <c r="F114" s="18">
        <v>138680</v>
      </c>
      <c r="G114" s="19">
        <v>125645.56</v>
      </c>
      <c r="H114" s="18">
        <v>112306.13</v>
      </c>
      <c r="I114" s="79">
        <f t="shared" si="4"/>
        <v>90.601067205076433</v>
      </c>
      <c r="J114" s="171">
        <f t="shared" si="5"/>
        <v>111.8777398882857</v>
      </c>
    </row>
    <row r="115" spans="1:10" s="1" customFormat="1" ht="25.5">
      <c r="A115" s="84"/>
      <c r="B115" s="100"/>
      <c r="C115" s="16">
        <v>4120</v>
      </c>
      <c r="D115" s="7" t="s">
        <v>28</v>
      </c>
      <c r="E115" s="19">
        <v>23859</v>
      </c>
      <c r="F115" s="19">
        <v>23859</v>
      </c>
      <c r="G115" s="19">
        <v>17985.009999999998</v>
      </c>
      <c r="H115" s="19">
        <v>18740.39</v>
      </c>
      <c r="I115" s="79">
        <f t="shared" si="4"/>
        <v>75.380401525629736</v>
      </c>
      <c r="J115" s="171">
        <f t="shared" si="5"/>
        <v>95.969240768201729</v>
      </c>
    </row>
    <row r="116" spans="1:10" s="1" customFormat="1" ht="45">
      <c r="A116" s="91"/>
      <c r="B116" s="92"/>
      <c r="C116" s="93">
        <v>4140</v>
      </c>
      <c r="D116" s="165" t="s">
        <v>181</v>
      </c>
      <c r="E116" s="69"/>
      <c r="F116" s="69">
        <v>10400</v>
      </c>
      <c r="G116" s="161">
        <v>10388</v>
      </c>
      <c r="H116" s="161">
        <v>9029.07</v>
      </c>
      <c r="I116" s="79">
        <f t="shared" si="4"/>
        <v>99.884615384615387</v>
      </c>
      <c r="J116" s="171">
        <f t="shared" si="5"/>
        <v>115.05060875594053</v>
      </c>
    </row>
    <row r="117" spans="1:10" s="1" customFormat="1" ht="25.5">
      <c r="A117" s="86"/>
      <c r="B117" s="94"/>
      <c r="C117" s="27">
        <v>4170</v>
      </c>
      <c r="D117" s="36" t="s">
        <v>29</v>
      </c>
      <c r="E117" s="18">
        <v>17000</v>
      </c>
      <c r="F117" s="18">
        <v>27950</v>
      </c>
      <c r="G117" s="18">
        <v>26571.55</v>
      </c>
      <c r="H117" s="47">
        <v>24508.69</v>
      </c>
      <c r="I117" s="79">
        <f t="shared" si="4"/>
        <v>95.068157423971371</v>
      </c>
      <c r="J117" s="171">
        <f t="shared" si="5"/>
        <v>108.4168513290592</v>
      </c>
    </row>
    <row r="118" spans="1:10" s="1" customFormat="1" ht="25.5">
      <c r="A118" s="84"/>
      <c r="B118" s="33"/>
      <c r="C118" s="16">
        <v>4210</v>
      </c>
      <c r="D118" s="7" t="s">
        <v>30</v>
      </c>
      <c r="E118" s="18">
        <v>60000</v>
      </c>
      <c r="F118" s="18">
        <v>37800</v>
      </c>
      <c r="G118" s="19">
        <v>37758.54</v>
      </c>
      <c r="H118" s="18">
        <v>48352.81</v>
      </c>
      <c r="I118" s="79">
        <f t="shared" si="4"/>
        <v>99.890317460317462</v>
      </c>
      <c r="J118" s="171">
        <f t="shared" si="5"/>
        <v>78.089649805254339</v>
      </c>
    </row>
    <row r="119" spans="1:10">
      <c r="A119" s="84"/>
      <c r="B119" s="33"/>
      <c r="C119" s="16">
        <v>4260</v>
      </c>
      <c r="D119" s="7" t="s">
        <v>35</v>
      </c>
      <c r="E119" s="18">
        <v>14500</v>
      </c>
      <c r="F119" s="18">
        <v>25320</v>
      </c>
      <c r="G119" s="19">
        <v>22995.43</v>
      </c>
      <c r="H119" s="18">
        <v>18176.310000000001</v>
      </c>
      <c r="I119" s="79">
        <f t="shared" si="4"/>
        <v>90.819233807266983</v>
      </c>
      <c r="J119" s="171">
        <f t="shared" si="5"/>
        <v>126.51319217156838</v>
      </c>
    </row>
    <row r="120" spans="1:10" ht="25.5">
      <c r="A120" s="84"/>
      <c r="B120" s="33"/>
      <c r="C120" s="16">
        <v>4280</v>
      </c>
      <c r="D120" s="7" t="s">
        <v>31</v>
      </c>
      <c r="E120" s="18">
        <v>500</v>
      </c>
      <c r="F120" s="18">
        <v>750</v>
      </c>
      <c r="G120" s="19">
        <v>717</v>
      </c>
      <c r="H120" s="18">
        <v>204.6</v>
      </c>
      <c r="I120" s="79">
        <f t="shared" si="4"/>
        <v>95.6</v>
      </c>
      <c r="J120" s="171">
        <f t="shared" si="5"/>
        <v>350.43988269794721</v>
      </c>
    </row>
    <row r="121" spans="1:10" ht="25.5">
      <c r="A121" s="84"/>
      <c r="B121" s="33"/>
      <c r="C121" s="16">
        <v>4300</v>
      </c>
      <c r="D121" s="7" t="s">
        <v>19</v>
      </c>
      <c r="E121" s="18">
        <v>58000</v>
      </c>
      <c r="F121" s="18">
        <v>86220</v>
      </c>
      <c r="G121" s="19">
        <v>86218.72</v>
      </c>
      <c r="H121" s="18">
        <v>80701.59</v>
      </c>
      <c r="I121" s="79">
        <f t="shared" si="4"/>
        <v>99.998515425655299</v>
      </c>
      <c r="J121" s="171">
        <f t="shared" si="5"/>
        <v>106.83645762121911</v>
      </c>
    </row>
    <row r="122" spans="1:10" ht="38.25">
      <c r="A122" s="84"/>
      <c r="B122" s="33"/>
      <c r="C122" s="16">
        <v>4350</v>
      </c>
      <c r="D122" s="7" t="s">
        <v>65</v>
      </c>
      <c r="E122" s="18">
        <v>4000</v>
      </c>
      <c r="F122" s="18">
        <v>4000</v>
      </c>
      <c r="G122" s="19">
        <v>3791.25</v>
      </c>
      <c r="H122" s="18">
        <v>3732.25</v>
      </c>
      <c r="I122" s="79">
        <f t="shared" si="4"/>
        <v>94.78125</v>
      </c>
      <c r="J122" s="171">
        <f t="shared" si="5"/>
        <v>101.58081586174559</v>
      </c>
    </row>
    <row r="123" spans="1:10" s="1" customFormat="1" ht="60">
      <c r="A123" s="84"/>
      <c r="B123" s="33"/>
      <c r="C123" s="16">
        <v>4360</v>
      </c>
      <c r="D123" s="39" t="s">
        <v>66</v>
      </c>
      <c r="E123" s="18">
        <v>6000</v>
      </c>
      <c r="F123" s="18">
        <v>6900</v>
      </c>
      <c r="G123" s="19">
        <v>6044.87</v>
      </c>
      <c r="H123" s="18">
        <v>5425.23</v>
      </c>
      <c r="I123" s="79">
        <f t="shared" si="4"/>
        <v>87.606811594202895</v>
      </c>
      <c r="J123" s="171">
        <f t="shared" si="5"/>
        <v>111.42145125644443</v>
      </c>
    </row>
    <row r="124" spans="1:10" s="1" customFormat="1" ht="60">
      <c r="A124" s="84"/>
      <c r="B124" s="33"/>
      <c r="C124" s="16">
        <v>4370</v>
      </c>
      <c r="D124" s="39" t="s">
        <v>36</v>
      </c>
      <c r="E124" s="18">
        <v>23000</v>
      </c>
      <c r="F124" s="18">
        <v>21200</v>
      </c>
      <c r="G124" s="19">
        <v>21169.26</v>
      </c>
      <c r="H124" s="18">
        <v>22986.1</v>
      </c>
      <c r="I124" s="79">
        <f t="shared" si="4"/>
        <v>99.85499999999999</v>
      </c>
      <c r="J124" s="171">
        <f t="shared" si="5"/>
        <v>92.095918837906382</v>
      </c>
    </row>
    <row r="125" spans="1:10" ht="24">
      <c r="A125" s="84"/>
      <c r="B125" s="33"/>
      <c r="C125" s="16">
        <v>4410</v>
      </c>
      <c r="D125" s="39" t="s">
        <v>37</v>
      </c>
      <c r="E125" s="18">
        <v>12000</v>
      </c>
      <c r="F125" s="18">
        <v>10000</v>
      </c>
      <c r="G125" s="19">
        <v>9863.09</v>
      </c>
      <c r="H125" s="18">
        <v>14758.92</v>
      </c>
      <c r="I125" s="79">
        <f t="shared" si="4"/>
        <v>98.630899999999997</v>
      </c>
      <c r="J125" s="171">
        <f t="shared" si="5"/>
        <v>66.827992834164021</v>
      </c>
    </row>
    <row r="126" spans="1:10" s="1" customFormat="1" ht="24">
      <c r="A126" s="84"/>
      <c r="B126" s="33"/>
      <c r="C126" s="16">
        <v>4420</v>
      </c>
      <c r="D126" s="39" t="s">
        <v>190</v>
      </c>
      <c r="E126" s="18"/>
      <c r="F126" s="18">
        <v>150</v>
      </c>
      <c r="G126" s="19">
        <v>105.84</v>
      </c>
      <c r="H126" s="18"/>
      <c r="I126" s="79">
        <f t="shared" si="4"/>
        <v>70.56</v>
      </c>
      <c r="J126" s="171"/>
    </row>
    <row r="127" spans="1:10" s="1" customFormat="1" ht="24">
      <c r="A127" s="84"/>
      <c r="B127" s="33"/>
      <c r="C127" s="16">
        <v>4430</v>
      </c>
      <c r="D127" s="39" t="s">
        <v>20</v>
      </c>
      <c r="E127" s="18"/>
      <c r="F127" s="18"/>
      <c r="G127" s="19"/>
      <c r="H127" s="18">
        <v>173</v>
      </c>
      <c r="I127" s="79"/>
      <c r="J127" s="171">
        <f t="shared" si="5"/>
        <v>0</v>
      </c>
    </row>
    <row r="128" spans="1:10" ht="48" customHeight="1">
      <c r="A128" s="84"/>
      <c r="B128" s="33"/>
      <c r="C128" s="16">
        <v>4440</v>
      </c>
      <c r="D128" s="58" t="s">
        <v>32</v>
      </c>
      <c r="E128" s="18"/>
      <c r="F128" s="18">
        <v>17000</v>
      </c>
      <c r="G128" s="19">
        <v>17000</v>
      </c>
      <c r="H128" s="18">
        <v>16000</v>
      </c>
      <c r="I128" s="79">
        <f t="shared" si="4"/>
        <v>100</v>
      </c>
      <c r="J128" s="171">
        <f t="shared" si="5"/>
        <v>106.25</v>
      </c>
    </row>
    <row r="129" spans="1:10" ht="49.5" customHeight="1">
      <c r="A129" s="84"/>
      <c r="B129" s="33"/>
      <c r="C129" s="16">
        <v>4590</v>
      </c>
      <c r="D129" s="58" t="s">
        <v>166</v>
      </c>
      <c r="E129" s="18"/>
      <c r="F129" s="18">
        <v>1900</v>
      </c>
      <c r="G129" s="19">
        <v>1843.29</v>
      </c>
      <c r="H129" s="18"/>
      <c r="I129" s="79">
        <f t="shared" si="4"/>
        <v>97.015263157894736</v>
      </c>
      <c r="J129" s="171"/>
    </row>
    <row r="130" spans="1:10" ht="48">
      <c r="A130" s="84"/>
      <c r="B130" s="33"/>
      <c r="C130" s="16">
        <v>4610</v>
      </c>
      <c r="D130" s="39" t="s">
        <v>53</v>
      </c>
      <c r="E130" s="18"/>
      <c r="F130" s="18">
        <v>280</v>
      </c>
      <c r="G130" s="19">
        <v>276</v>
      </c>
      <c r="H130" s="18">
        <v>2856</v>
      </c>
      <c r="I130" s="79">
        <f t="shared" si="4"/>
        <v>98.571428571428584</v>
      </c>
      <c r="J130" s="171">
        <f t="shared" si="5"/>
        <v>9.6638655462184886</v>
      </c>
    </row>
    <row r="131" spans="1:10" ht="61.5" customHeight="1">
      <c r="A131" s="84"/>
      <c r="B131" s="33"/>
      <c r="C131" s="16">
        <v>4700</v>
      </c>
      <c r="D131" s="39" t="s">
        <v>64</v>
      </c>
      <c r="E131" s="18">
        <v>4550</v>
      </c>
      <c r="F131" s="18">
        <v>6600</v>
      </c>
      <c r="G131" s="19">
        <v>6571.8</v>
      </c>
      <c r="H131" s="18">
        <v>13663.2</v>
      </c>
      <c r="I131" s="79">
        <f t="shared" si="4"/>
        <v>99.572727272727278</v>
      </c>
      <c r="J131" s="171">
        <f t="shared" si="5"/>
        <v>48.098542069207802</v>
      </c>
    </row>
    <row r="132" spans="1:10" ht="72">
      <c r="A132" s="84"/>
      <c r="B132" s="33"/>
      <c r="C132" s="16">
        <v>4740</v>
      </c>
      <c r="D132" s="39" t="s">
        <v>67</v>
      </c>
      <c r="E132" s="18">
        <v>3900</v>
      </c>
      <c r="F132" s="18">
        <v>5850</v>
      </c>
      <c r="G132" s="19">
        <v>4969.21</v>
      </c>
      <c r="H132" s="18">
        <v>3856.72</v>
      </c>
      <c r="I132" s="79">
        <f t="shared" si="4"/>
        <v>84.943760683760686</v>
      </c>
      <c r="J132" s="171">
        <f t="shared" si="5"/>
        <v>128.84549565433841</v>
      </c>
    </row>
    <row r="133" spans="1:10" ht="48">
      <c r="A133" s="84"/>
      <c r="B133" s="33"/>
      <c r="C133" s="16">
        <v>4750</v>
      </c>
      <c r="D133" s="39" t="s">
        <v>61</v>
      </c>
      <c r="E133" s="18">
        <v>3300</v>
      </c>
      <c r="F133" s="18">
        <v>25000</v>
      </c>
      <c r="G133" s="19">
        <v>21488.05</v>
      </c>
      <c r="H133" s="18">
        <v>7226.12</v>
      </c>
      <c r="I133" s="79">
        <f t="shared" si="4"/>
        <v>85.952200000000005</v>
      </c>
      <c r="J133" s="171">
        <f t="shared" si="5"/>
        <v>297.36635981688653</v>
      </c>
    </row>
    <row r="134" spans="1:10" s="1" customFormat="1" ht="60">
      <c r="A134" s="84"/>
      <c r="B134" s="33"/>
      <c r="C134" s="16">
        <v>6060</v>
      </c>
      <c r="D134" s="39" t="s">
        <v>38</v>
      </c>
      <c r="E134" s="18"/>
      <c r="F134" s="18"/>
      <c r="G134" s="18"/>
      <c r="H134" s="18">
        <v>40842.32</v>
      </c>
      <c r="I134" s="79"/>
      <c r="J134" s="171">
        <f t="shared" si="5"/>
        <v>0</v>
      </c>
    </row>
    <row r="135" spans="1:10" ht="48">
      <c r="A135" s="84"/>
      <c r="B135" s="34" t="s">
        <v>183</v>
      </c>
      <c r="C135" s="16"/>
      <c r="D135" s="38" t="s">
        <v>184</v>
      </c>
      <c r="E135" s="11">
        <f>E136+E137+E138+E139</f>
        <v>25500</v>
      </c>
      <c r="F135" s="11">
        <f>F136+F137+F138+F139</f>
        <v>25500</v>
      </c>
      <c r="G135" s="11">
        <f>G136+G137+G138+G139</f>
        <v>22470.080000000002</v>
      </c>
      <c r="H135" s="11">
        <f>H136+H137+H138+H139</f>
        <v>14642.17</v>
      </c>
      <c r="I135" s="79">
        <f t="shared" ref="I135:I198" si="7">(G135/F135)*100</f>
        <v>88.117960784313738</v>
      </c>
      <c r="J135" s="171">
        <f t="shared" ref="J135:J198" si="8">(G135/H135)*100</f>
        <v>153.46140633526315</v>
      </c>
    </row>
    <row r="136" spans="1:10" s="1" customFormat="1" ht="84">
      <c r="A136" s="84"/>
      <c r="B136" s="34"/>
      <c r="C136" s="16">
        <v>2820</v>
      </c>
      <c r="D136" s="39" t="s">
        <v>199</v>
      </c>
      <c r="E136" s="18"/>
      <c r="F136" s="18">
        <v>3500</v>
      </c>
      <c r="G136" s="18">
        <v>3500</v>
      </c>
      <c r="H136" s="18"/>
      <c r="I136" s="79">
        <f t="shared" si="7"/>
        <v>100</v>
      </c>
      <c r="J136" s="171"/>
    </row>
    <row r="137" spans="1:10" s="1" customFormat="1" ht="24">
      <c r="A137" s="84"/>
      <c r="B137" s="34"/>
      <c r="C137" s="16">
        <v>4170</v>
      </c>
      <c r="D137" s="39" t="s">
        <v>29</v>
      </c>
      <c r="E137" s="18"/>
      <c r="F137" s="18">
        <v>1000</v>
      </c>
      <c r="G137" s="18">
        <v>990</v>
      </c>
      <c r="H137" s="18"/>
      <c r="I137" s="79">
        <f t="shared" si="7"/>
        <v>99</v>
      </c>
      <c r="J137" s="171"/>
    </row>
    <row r="138" spans="1:10" ht="25.5">
      <c r="A138" s="84"/>
      <c r="B138" s="34"/>
      <c r="C138" s="16">
        <v>4210</v>
      </c>
      <c r="D138" s="8" t="s">
        <v>165</v>
      </c>
      <c r="E138" s="18">
        <v>2500</v>
      </c>
      <c r="F138" s="18">
        <v>2500</v>
      </c>
      <c r="G138" s="13">
        <v>2369.84</v>
      </c>
      <c r="H138" s="18">
        <v>5378.68</v>
      </c>
      <c r="I138" s="79">
        <f t="shared" si="7"/>
        <v>94.793600000000012</v>
      </c>
      <c r="J138" s="171">
        <f t="shared" si="8"/>
        <v>44.059880862962657</v>
      </c>
    </row>
    <row r="139" spans="1:10" s="1" customFormat="1" ht="25.5">
      <c r="A139" s="84"/>
      <c r="B139" s="33"/>
      <c r="C139" s="16">
        <v>4300</v>
      </c>
      <c r="D139" s="7" t="s">
        <v>19</v>
      </c>
      <c r="E139" s="18">
        <v>23000</v>
      </c>
      <c r="F139" s="18">
        <v>18500</v>
      </c>
      <c r="G139" s="13">
        <v>15610.24</v>
      </c>
      <c r="H139" s="18">
        <v>9263.49</v>
      </c>
      <c r="I139" s="79">
        <f t="shared" si="7"/>
        <v>84.379675675675671</v>
      </c>
      <c r="J139" s="171">
        <f t="shared" si="8"/>
        <v>168.51359476827847</v>
      </c>
    </row>
    <row r="140" spans="1:10" ht="25.5">
      <c r="A140" s="84"/>
      <c r="B140" s="34">
        <v>75095</v>
      </c>
      <c r="C140" s="17"/>
      <c r="D140" s="5" t="s">
        <v>68</v>
      </c>
      <c r="E140" s="11">
        <f>E141+E142+E143</f>
        <v>9000</v>
      </c>
      <c r="F140" s="11">
        <f>F141+F142+F143</f>
        <v>17571</v>
      </c>
      <c r="G140" s="11">
        <f>G141+G142+G143</f>
        <v>14199.82</v>
      </c>
      <c r="H140" s="11">
        <f>H141+H142+H143</f>
        <v>6162.41</v>
      </c>
      <c r="I140" s="79">
        <f t="shared" si="7"/>
        <v>80.813954811905973</v>
      </c>
      <c r="J140" s="171">
        <f t="shared" si="8"/>
        <v>230.42640785017551</v>
      </c>
    </row>
    <row r="141" spans="1:10" ht="24">
      <c r="A141" s="84"/>
      <c r="B141" s="33"/>
      <c r="C141" s="16">
        <v>4210</v>
      </c>
      <c r="D141" s="59" t="s">
        <v>30</v>
      </c>
      <c r="E141" s="18">
        <v>2000</v>
      </c>
      <c r="F141" s="18">
        <v>7571</v>
      </c>
      <c r="G141" s="13">
        <v>4899.46</v>
      </c>
      <c r="H141" s="12">
        <v>1282.4000000000001</v>
      </c>
      <c r="I141" s="79">
        <f t="shared" si="7"/>
        <v>64.713512085589755</v>
      </c>
      <c r="J141" s="171">
        <f t="shared" si="8"/>
        <v>382.05396132252025</v>
      </c>
    </row>
    <row r="142" spans="1:10" s="1" customFormat="1" ht="24">
      <c r="A142" s="84"/>
      <c r="B142" s="33"/>
      <c r="C142" s="16">
        <v>4300</v>
      </c>
      <c r="D142" s="39" t="s">
        <v>19</v>
      </c>
      <c r="E142" s="18">
        <v>1000</v>
      </c>
      <c r="F142" s="18">
        <v>700</v>
      </c>
      <c r="G142" s="13">
        <v>71.98</v>
      </c>
      <c r="H142" s="12">
        <v>590.48</v>
      </c>
      <c r="I142" s="79">
        <f t="shared" si="7"/>
        <v>10.282857142857143</v>
      </c>
      <c r="J142" s="171">
        <f t="shared" si="8"/>
        <v>12.190082644628099</v>
      </c>
    </row>
    <row r="143" spans="1:10" ht="24">
      <c r="A143" s="84"/>
      <c r="B143" s="33"/>
      <c r="C143" s="16">
        <v>4430</v>
      </c>
      <c r="D143" s="157" t="s">
        <v>20</v>
      </c>
      <c r="E143" s="19">
        <v>6000</v>
      </c>
      <c r="F143" s="19">
        <v>9300</v>
      </c>
      <c r="G143" s="13">
        <v>9228.3799999999992</v>
      </c>
      <c r="H143" s="13">
        <v>4289.53</v>
      </c>
      <c r="I143" s="79">
        <f t="shared" si="7"/>
        <v>99.229892473118269</v>
      </c>
      <c r="J143" s="171">
        <f t="shared" si="8"/>
        <v>215.13732273698986</v>
      </c>
    </row>
    <row r="144" spans="1:10" ht="56.25">
      <c r="A144" s="179">
        <v>751</v>
      </c>
      <c r="B144" s="146"/>
      <c r="C144" s="141"/>
      <c r="D144" s="158" t="s">
        <v>185</v>
      </c>
      <c r="E144" s="143">
        <f>E145+E147</f>
        <v>717</v>
      </c>
      <c r="F144" s="143">
        <f>F145+F147</f>
        <v>12741</v>
      </c>
      <c r="G144" s="143">
        <f>G145+G147</f>
        <v>12741</v>
      </c>
      <c r="H144" s="143">
        <f>H145+H147</f>
        <v>635</v>
      </c>
      <c r="I144" s="180">
        <f t="shared" si="7"/>
        <v>100</v>
      </c>
      <c r="J144" s="181">
        <f t="shared" si="8"/>
        <v>2006.4566929133857</v>
      </c>
    </row>
    <row r="145" spans="1:10" ht="56.25">
      <c r="A145" s="84"/>
      <c r="B145" s="34">
        <v>75101</v>
      </c>
      <c r="C145" s="17"/>
      <c r="D145" s="158" t="s">
        <v>185</v>
      </c>
      <c r="E145" s="11">
        <f>E146</f>
        <v>717</v>
      </c>
      <c r="F145" s="11">
        <f>F146</f>
        <v>717</v>
      </c>
      <c r="G145" s="11">
        <f>G146</f>
        <v>717</v>
      </c>
      <c r="H145" s="11">
        <f>H146</f>
        <v>635</v>
      </c>
      <c r="I145" s="79">
        <f t="shared" si="7"/>
        <v>100</v>
      </c>
      <c r="J145" s="171">
        <f t="shared" si="8"/>
        <v>112.91338582677166</v>
      </c>
    </row>
    <row r="146" spans="1:10" ht="24">
      <c r="A146" s="22"/>
      <c r="B146" s="33"/>
      <c r="C146" s="16">
        <v>4170</v>
      </c>
      <c r="D146" s="39" t="s">
        <v>29</v>
      </c>
      <c r="E146" s="12">
        <v>717</v>
      </c>
      <c r="F146" s="18">
        <v>717</v>
      </c>
      <c r="G146" s="18">
        <v>717</v>
      </c>
      <c r="H146" s="12">
        <v>635</v>
      </c>
      <c r="I146" s="79">
        <f t="shared" si="7"/>
        <v>100</v>
      </c>
      <c r="J146" s="171">
        <f t="shared" si="8"/>
        <v>112.91338582677166</v>
      </c>
    </row>
    <row r="147" spans="1:10" ht="36">
      <c r="A147" s="56"/>
      <c r="B147" s="87" t="s">
        <v>167</v>
      </c>
      <c r="C147" s="116"/>
      <c r="D147" s="117" t="s">
        <v>168</v>
      </c>
      <c r="E147" s="12"/>
      <c r="F147" s="11">
        <f>F148+F149+F150+F151+F152+F153+F154+F155+F156+F157</f>
        <v>12024</v>
      </c>
      <c r="G147" s="11">
        <f>G148+G149+G150+G151+G152+G153+G154+G155+G156+G157</f>
        <v>12024</v>
      </c>
      <c r="H147" s="11"/>
      <c r="I147" s="79">
        <f t="shared" si="7"/>
        <v>100</v>
      </c>
      <c r="J147" s="171"/>
    </row>
    <row r="148" spans="1:10" s="1" customFormat="1" ht="36">
      <c r="A148" s="22"/>
      <c r="B148" s="33"/>
      <c r="C148" s="16">
        <v>3030</v>
      </c>
      <c r="D148" s="39" t="s">
        <v>63</v>
      </c>
      <c r="E148" s="12"/>
      <c r="F148" s="18">
        <v>5940</v>
      </c>
      <c r="G148" s="18">
        <v>5940</v>
      </c>
      <c r="H148" s="12"/>
      <c r="I148" s="79">
        <f t="shared" si="7"/>
        <v>100</v>
      </c>
      <c r="J148" s="171"/>
    </row>
    <row r="149" spans="1:10" ht="36">
      <c r="A149" s="22"/>
      <c r="B149" s="33"/>
      <c r="C149" s="16">
        <v>4110</v>
      </c>
      <c r="D149" s="39" t="s">
        <v>27</v>
      </c>
      <c r="E149" s="12"/>
      <c r="F149" s="18">
        <v>270</v>
      </c>
      <c r="G149" s="18">
        <v>270</v>
      </c>
      <c r="H149" s="12"/>
      <c r="I149" s="79">
        <f t="shared" si="7"/>
        <v>100</v>
      </c>
      <c r="J149" s="171"/>
    </row>
    <row r="150" spans="1:10" ht="24">
      <c r="A150" s="22"/>
      <c r="B150" s="33"/>
      <c r="C150" s="16">
        <v>4120</v>
      </c>
      <c r="D150" s="39" t="s">
        <v>28</v>
      </c>
      <c r="E150" s="12"/>
      <c r="F150" s="18">
        <v>42</v>
      </c>
      <c r="G150" s="18">
        <v>42</v>
      </c>
      <c r="H150" s="12"/>
      <c r="I150" s="79">
        <f t="shared" si="7"/>
        <v>100</v>
      </c>
      <c r="J150" s="171"/>
    </row>
    <row r="151" spans="1:10" ht="24">
      <c r="A151" s="22"/>
      <c r="B151" s="33"/>
      <c r="C151" s="16">
        <v>4170</v>
      </c>
      <c r="D151" s="62" t="s">
        <v>29</v>
      </c>
      <c r="E151" s="12"/>
      <c r="F151" s="18">
        <v>1722</v>
      </c>
      <c r="G151" s="18">
        <v>1722</v>
      </c>
      <c r="H151" s="12"/>
      <c r="I151" s="79">
        <f t="shared" si="7"/>
        <v>100</v>
      </c>
      <c r="J151" s="171"/>
    </row>
    <row r="152" spans="1:10" s="1" customFormat="1" ht="24">
      <c r="A152" s="22"/>
      <c r="B152" s="33"/>
      <c r="C152" s="16">
        <v>4210</v>
      </c>
      <c r="D152" s="58" t="s">
        <v>165</v>
      </c>
      <c r="E152" s="12"/>
      <c r="F152" s="18">
        <v>2540</v>
      </c>
      <c r="G152" s="18">
        <v>2540</v>
      </c>
      <c r="H152" s="12"/>
      <c r="I152" s="79">
        <f t="shared" si="7"/>
        <v>100</v>
      </c>
      <c r="J152" s="171"/>
    </row>
    <row r="153" spans="1:10" ht="24">
      <c r="A153" s="22"/>
      <c r="B153" s="33"/>
      <c r="C153" s="16">
        <v>4300</v>
      </c>
      <c r="D153" s="39" t="s">
        <v>19</v>
      </c>
      <c r="E153" s="12"/>
      <c r="F153" s="18">
        <v>150</v>
      </c>
      <c r="G153" s="18">
        <v>150</v>
      </c>
      <c r="H153" s="12"/>
      <c r="I153" s="79">
        <f t="shared" si="7"/>
        <v>100</v>
      </c>
      <c r="J153" s="171"/>
    </row>
    <row r="154" spans="1:10" ht="60">
      <c r="A154" s="22"/>
      <c r="B154" s="33"/>
      <c r="C154" s="16">
        <v>4370</v>
      </c>
      <c r="D154" s="39" t="s">
        <v>36</v>
      </c>
      <c r="E154" s="12"/>
      <c r="F154" s="18">
        <v>340</v>
      </c>
      <c r="G154" s="18">
        <v>340</v>
      </c>
      <c r="H154" s="12"/>
      <c r="I154" s="79">
        <f t="shared" si="7"/>
        <v>100</v>
      </c>
      <c r="J154" s="171"/>
    </row>
    <row r="155" spans="1:10" ht="24">
      <c r="A155" s="22"/>
      <c r="B155" s="33"/>
      <c r="C155" s="16">
        <v>4410</v>
      </c>
      <c r="D155" s="39" t="s">
        <v>37</v>
      </c>
      <c r="E155" s="12"/>
      <c r="F155" s="18">
        <v>500</v>
      </c>
      <c r="G155" s="18">
        <v>500</v>
      </c>
      <c r="H155" s="78"/>
      <c r="I155" s="79">
        <f t="shared" si="7"/>
        <v>100</v>
      </c>
      <c r="J155" s="171"/>
    </row>
    <row r="156" spans="1:10" ht="72">
      <c r="A156" s="22"/>
      <c r="B156" s="33"/>
      <c r="C156" s="16">
        <v>4740</v>
      </c>
      <c r="D156" s="58" t="s">
        <v>67</v>
      </c>
      <c r="E156" s="12"/>
      <c r="F156" s="18">
        <v>150</v>
      </c>
      <c r="G156" s="18">
        <v>150</v>
      </c>
      <c r="H156" s="78"/>
      <c r="I156" s="79">
        <f t="shared" si="7"/>
        <v>100</v>
      </c>
      <c r="J156" s="171"/>
    </row>
    <row r="157" spans="1:10" ht="48">
      <c r="A157" s="22"/>
      <c r="B157" s="33"/>
      <c r="C157" s="16">
        <v>4750</v>
      </c>
      <c r="D157" s="58" t="s">
        <v>61</v>
      </c>
      <c r="E157" s="12"/>
      <c r="F157" s="18">
        <v>370</v>
      </c>
      <c r="G157" s="18">
        <v>370</v>
      </c>
      <c r="H157" s="78"/>
      <c r="I157" s="79">
        <f t="shared" si="7"/>
        <v>100</v>
      </c>
      <c r="J157" s="171"/>
    </row>
    <row r="158" spans="1:10" ht="24.75" customHeight="1">
      <c r="A158" s="22" t="s">
        <v>69</v>
      </c>
      <c r="B158" s="33"/>
      <c r="C158" s="2"/>
      <c r="D158" s="38" t="s">
        <v>70</v>
      </c>
      <c r="E158" s="11"/>
      <c r="F158" s="11"/>
      <c r="G158" s="11"/>
      <c r="H158" s="11">
        <f>H159</f>
        <v>500</v>
      </c>
      <c r="I158" s="79"/>
      <c r="J158" s="171">
        <f t="shared" si="8"/>
        <v>0</v>
      </c>
    </row>
    <row r="159" spans="1:10" ht="24">
      <c r="A159" s="84"/>
      <c r="B159" s="34" t="s">
        <v>71</v>
      </c>
      <c r="C159" s="2"/>
      <c r="D159" s="38" t="s">
        <v>72</v>
      </c>
      <c r="E159" s="23"/>
      <c r="F159" s="23"/>
      <c r="G159" s="23"/>
      <c r="H159" s="23">
        <f>H160+H161</f>
        <v>500</v>
      </c>
      <c r="I159" s="79"/>
      <c r="J159" s="171">
        <f t="shared" si="8"/>
        <v>0</v>
      </c>
    </row>
    <row r="160" spans="1:10" ht="25.5">
      <c r="A160" s="84"/>
      <c r="B160" s="33"/>
      <c r="C160" s="16">
        <v>4210</v>
      </c>
      <c r="D160" s="15" t="s">
        <v>30</v>
      </c>
      <c r="E160" s="18"/>
      <c r="F160" s="18"/>
      <c r="G160" s="18"/>
      <c r="H160" s="18">
        <v>467</v>
      </c>
      <c r="I160" s="79"/>
      <c r="J160" s="171">
        <f t="shared" si="8"/>
        <v>0</v>
      </c>
    </row>
    <row r="161" spans="1:10" ht="24">
      <c r="A161" s="22"/>
      <c r="B161" s="33"/>
      <c r="C161" s="16">
        <v>4410</v>
      </c>
      <c r="D161" s="39" t="s">
        <v>37</v>
      </c>
      <c r="E161" s="18"/>
      <c r="F161" s="18"/>
      <c r="G161" s="18"/>
      <c r="H161" s="18">
        <v>33</v>
      </c>
      <c r="I161" s="79"/>
      <c r="J161" s="171">
        <f t="shared" si="8"/>
        <v>0</v>
      </c>
    </row>
    <row r="162" spans="1:10" ht="45">
      <c r="A162" s="22" t="s">
        <v>73</v>
      </c>
      <c r="B162" s="34"/>
      <c r="C162" s="17"/>
      <c r="D162" s="81" t="s">
        <v>201</v>
      </c>
      <c r="E162" s="11">
        <f>E166+E180+E183+E195</f>
        <v>82500</v>
      </c>
      <c r="F162" s="11">
        <f>F166+F180+F183+F195</f>
        <v>84300</v>
      </c>
      <c r="G162" s="11">
        <f>G166+G180+G183+G195</f>
        <v>74776.19</v>
      </c>
      <c r="H162" s="11">
        <f>H166+H180+H183+H195+H163</f>
        <v>150470.84</v>
      </c>
      <c r="I162" s="79">
        <f t="shared" si="7"/>
        <v>88.702479240806639</v>
      </c>
      <c r="J162" s="171">
        <f t="shared" si="8"/>
        <v>49.694804654509802</v>
      </c>
    </row>
    <row r="163" spans="1:10" s="1" customFormat="1" ht="33.75">
      <c r="A163" s="22"/>
      <c r="B163" s="34" t="s">
        <v>194</v>
      </c>
      <c r="C163" s="17"/>
      <c r="D163" s="81" t="s">
        <v>195</v>
      </c>
      <c r="E163" s="68"/>
      <c r="F163" s="68"/>
      <c r="G163" s="68"/>
      <c r="H163" s="68">
        <f>H164</f>
        <v>15000</v>
      </c>
      <c r="I163" s="180"/>
      <c r="J163" s="182">
        <f t="shared" si="8"/>
        <v>0</v>
      </c>
    </row>
    <row r="164" spans="1:10" s="1" customFormat="1" ht="127.5" customHeight="1">
      <c r="A164" s="22"/>
      <c r="B164" s="34"/>
      <c r="C164" s="2">
        <v>6300</v>
      </c>
      <c r="D164" s="166" t="s">
        <v>196</v>
      </c>
      <c r="E164" s="11"/>
      <c r="F164" s="11"/>
      <c r="G164" s="11"/>
      <c r="H164" s="12">
        <v>15000</v>
      </c>
      <c r="I164" s="79"/>
      <c r="J164" s="171">
        <f t="shared" si="8"/>
        <v>0</v>
      </c>
    </row>
    <row r="165" spans="1:10">
      <c r="A165" s="128"/>
      <c r="B165" s="129"/>
      <c r="C165" s="130"/>
      <c r="D165" s="125" t="s">
        <v>187</v>
      </c>
      <c r="E165" s="66">
        <f>E168+E169+E170+E171+E184+E185+E186+E187+E188</f>
        <v>26600</v>
      </c>
      <c r="F165" s="66">
        <f>F168+F169+F170+F171+F184+F185+F186+F187+F188</f>
        <v>26970</v>
      </c>
      <c r="G165" s="66">
        <f>G168+G169+G170+G171+G184+G185+G186+G187+G188</f>
        <v>25305.989999999998</v>
      </c>
      <c r="H165" s="66">
        <f>H168+H169+H170+H171+H184+H185+H186+H187+H188</f>
        <v>30079.43</v>
      </c>
      <c r="I165" s="79">
        <f t="shared" si="7"/>
        <v>93.8301446051168</v>
      </c>
      <c r="J165" s="171">
        <f t="shared" si="8"/>
        <v>84.130550346200039</v>
      </c>
    </row>
    <row r="166" spans="1:10" ht="24">
      <c r="A166" s="22"/>
      <c r="B166" s="34">
        <v>75412</v>
      </c>
      <c r="C166" s="17"/>
      <c r="D166" s="38" t="s">
        <v>74</v>
      </c>
      <c r="E166" s="11">
        <f>E167+E168+E169+E170+E171+E172+E173+E174+E175+E176+E177+E178</f>
        <v>61500</v>
      </c>
      <c r="F166" s="11">
        <f>F167+F168+F169+F170+F171+F172+F173+F174+F175+F176+F177+F178</f>
        <v>61500</v>
      </c>
      <c r="G166" s="11">
        <f>G167+G168+G169+G170+G171+G172+G173+G174+G175+G176+G177+G178</f>
        <v>56668.689999999995</v>
      </c>
      <c r="H166" s="11">
        <f>H167+H168+H169+H170+H171+H172+H173+H174+H175+H176+H177+H178+H179</f>
        <v>118026.19</v>
      </c>
      <c r="I166" s="79">
        <f t="shared" si="7"/>
        <v>92.144211382113809</v>
      </c>
      <c r="J166" s="171">
        <f t="shared" si="8"/>
        <v>48.013656968847336</v>
      </c>
    </row>
    <row r="167" spans="1:10" ht="36">
      <c r="A167" s="84"/>
      <c r="B167" s="33"/>
      <c r="C167" s="16">
        <v>3020</v>
      </c>
      <c r="D167" s="39" t="s">
        <v>63</v>
      </c>
      <c r="E167" s="18">
        <v>13000</v>
      </c>
      <c r="F167" s="18">
        <v>20616</v>
      </c>
      <c r="G167" s="19">
        <v>20615.689999999999</v>
      </c>
      <c r="H167" s="18">
        <v>9163.56</v>
      </c>
      <c r="I167" s="79">
        <f t="shared" si="7"/>
        <v>99.998496313542873</v>
      </c>
      <c r="J167" s="171">
        <f t="shared" si="8"/>
        <v>224.97468232870196</v>
      </c>
    </row>
    <row r="168" spans="1:10" ht="36">
      <c r="A168" s="84"/>
      <c r="B168" s="33"/>
      <c r="C168" s="16">
        <v>4010</v>
      </c>
      <c r="D168" s="39" t="s">
        <v>25</v>
      </c>
      <c r="E168" s="18">
        <v>10270</v>
      </c>
      <c r="F168" s="18">
        <v>11270</v>
      </c>
      <c r="G168" s="19">
        <v>10415.09</v>
      </c>
      <c r="H168" s="18">
        <v>11943.5</v>
      </c>
      <c r="I168" s="79">
        <f t="shared" si="7"/>
        <v>92.414285714285711</v>
      </c>
      <c r="J168" s="171">
        <f t="shared" si="8"/>
        <v>87.202997446309709</v>
      </c>
    </row>
    <row r="169" spans="1:10" ht="36">
      <c r="A169" s="84"/>
      <c r="B169" s="33"/>
      <c r="C169" s="16">
        <v>4040</v>
      </c>
      <c r="D169" s="39" t="s">
        <v>26</v>
      </c>
      <c r="E169" s="18">
        <v>1015</v>
      </c>
      <c r="F169" s="18">
        <v>1015</v>
      </c>
      <c r="G169" s="19">
        <v>1014.35</v>
      </c>
      <c r="H169" s="18">
        <v>1037</v>
      </c>
      <c r="I169" s="79">
        <f t="shared" si="7"/>
        <v>99.935960591133011</v>
      </c>
      <c r="J169" s="171">
        <f t="shared" si="8"/>
        <v>97.815814850530387</v>
      </c>
    </row>
    <row r="170" spans="1:10" ht="36">
      <c r="A170" s="84"/>
      <c r="B170" s="33"/>
      <c r="C170" s="16">
        <v>4110</v>
      </c>
      <c r="D170" s="39" t="s">
        <v>27</v>
      </c>
      <c r="E170" s="18">
        <v>1735</v>
      </c>
      <c r="F170" s="18">
        <v>2035</v>
      </c>
      <c r="G170" s="19">
        <v>1904.15</v>
      </c>
      <c r="H170" s="18">
        <v>2006.08</v>
      </c>
      <c r="I170" s="79">
        <f t="shared" si="7"/>
        <v>93.570024570024586</v>
      </c>
      <c r="J170" s="171">
        <f t="shared" si="8"/>
        <v>94.918946402935092</v>
      </c>
    </row>
    <row r="171" spans="1:10" ht="24">
      <c r="A171" s="84"/>
      <c r="B171" s="33"/>
      <c r="C171" s="16">
        <v>4120</v>
      </c>
      <c r="D171" s="39" t="s">
        <v>28</v>
      </c>
      <c r="E171" s="18">
        <v>280</v>
      </c>
      <c r="F171" s="18">
        <v>350</v>
      </c>
      <c r="G171" s="19">
        <v>300.91000000000003</v>
      </c>
      <c r="H171" s="18">
        <v>316.94</v>
      </c>
      <c r="I171" s="79">
        <f t="shared" si="7"/>
        <v>85.974285714285728</v>
      </c>
      <c r="J171" s="171">
        <f t="shared" si="8"/>
        <v>94.94226036473782</v>
      </c>
    </row>
    <row r="172" spans="1:10" ht="24">
      <c r="A172" s="84"/>
      <c r="B172" s="33"/>
      <c r="C172" s="16">
        <v>4210</v>
      </c>
      <c r="D172" s="39" t="s">
        <v>30</v>
      </c>
      <c r="E172" s="18">
        <v>20000</v>
      </c>
      <c r="F172" s="18">
        <v>15991</v>
      </c>
      <c r="G172" s="19">
        <v>14178.61</v>
      </c>
      <c r="H172" s="18">
        <v>38510.959999999999</v>
      </c>
      <c r="I172" s="79">
        <f t="shared" si="7"/>
        <v>88.666187230317064</v>
      </c>
      <c r="J172" s="171">
        <f t="shared" si="8"/>
        <v>36.817077528059549</v>
      </c>
    </row>
    <row r="173" spans="1:10">
      <c r="A173" s="84"/>
      <c r="B173" s="33"/>
      <c r="C173" s="16">
        <v>4260</v>
      </c>
      <c r="D173" s="39" t="s">
        <v>35</v>
      </c>
      <c r="E173" s="18">
        <v>2000</v>
      </c>
      <c r="F173" s="18">
        <v>2050</v>
      </c>
      <c r="G173" s="19">
        <v>2037.67</v>
      </c>
      <c r="H173" s="18">
        <v>1645.8</v>
      </c>
      <c r="I173" s="79">
        <f t="shared" si="7"/>
        <v>99.398536585365861</v>
      </c>
      <c r="J173" s="171">
        <f t="shared" si="8"/>
        <v>123.81030501883583</v>
      </c>
    </row>
    <row r="174" spans="1:10" ht="24">
      <c r="A174" s="84"/>
      <c r="B174" s="33"/>
      <c r="C174" s="16">
        <v>4280</v>
      </c>
      <c r="D174" s="39" t="s">
        <v>31</v>
      </c>
      <c r="E174" s="18">
        <v>1500</v>
      </c>
      <c r="F174" s="18">
        <v>1600</v>
      </c>
      <c r="G174" s="19">
        <v>1518.2</v>
      </c>
      <c r="H174" s="18">
        <v>1863.6</v>
      </c>
      <c r="I174" s="79">
        <f t="shared" si="7"/>
        <v>94.887500000000003</v>
      </c>
      <c r="J174" s="171">
        <f t="shared" si="8"/>
        <v>81.465979823996577</v>
      </c>
    </row>
    <row r="175" spans="1:10" ht="24">
      <c r="A175" s="84"/>
      <c r="B175" s="33"/>
      <c r="C175" s="16">
        <v>4300</v>
      </c>
      <c r="D175" s="39" t="s">
        <v>19</v>
      </c>
      <c r="E175" s="18">
        <v>7500</v>
      </c>
      <c r="F175" s="18">
        <v>2280</v>
      </c>
      <c r="G175" s="19">
        <v>1018.02</v>
      </c>
      <c r="H175" s="18">
        <v>6132.96</v>
      </c>
      <c r="I175" s="79">
        <f t="shared" si="7"/>
        <v>44.65</v>
      </c>
      <c r="J175" s="171">
        <f t="shared" si="8"/>
        <v>16.599162557720902</v>
      </c>
    </row>
    <row r="176" spans="1:10" ht="24">
      <c r="A176" s="84"/>
      <c r="B176" s="33"/>
      <c r="C176" s="16">
        <v>4410</v>
      </c>
      <c r="D176" s="39" t="s">
        <v>37</v>
      </c>
      <c r="E176" s="18"/>
      <c r="F176" s="18"/>
      <c r="G176" s="19"/>
      <c r="H176" s="18">
        <v>525.51</v>
      </c>
      <c r="I176" s="79"/>
      <c r="J176" s="171">
        <f t="shared" si="8"/>
        <v>0</v>
      </c>
    </row>
    <row r="177" spans="1:11" ht="24">
      <c r="A177" s="84"/>
      <c r="B177" s="33"/>
      <c r="C177" s="16">
        <v>4430</v>
      </c>
      <c r="D177" s="39" t="s">
        <v>20</v>
      </c>
      <c r="E177" s="19">
        <v>2000</v>
      </c>
      <c r="F177" s="19">
        <v>2000</v>
      </c>
      <c r="G177" s="19">
        <v>1373</v>
      </c>
      <c r="H177" s="19">
        <v>1682</v>
      </c>
      <c r="I177" s="79">
        <f t="shared" si="7"/>
        <v>68.650000000000006</v>
      </c>
      <c r="J177" s="171">
        <f t="shared" si="8"/>
        <v>81.629013079667061</v>
      </c>
    </row>
    <row r="178" spans="1:11" ht="24">
      <c r="A178" s="86"/>
      <c r="B178" s="94"/>
      <c r="C178" s="27">
        <v>4480</v>
      </c>
      <c r="D178" s="62" t="s">
        <v>75</v>
      </c>
      <c r="E178" s="18">
        <v>2200</v>
      </c>
      <c r="F178" s="18">
        <v>2293</v>
      </c>
      <c r="G178" s="18">
        <v>2293</v>
      </c>
      <c r="H178" s="18">
        <v>2198</v>
      </c>
      <c r="I178" s="79">
        <f t="shared" si="7"/>
        <v>100</v>
      </c>
      <c r="J178" s="171">
        <f t="shared" si="8"/>
        <v>104.3221110100091</v>
      </c>
    </row>
    <row r="179" spans="1:11" s="1" customFormat="1" ht="60">
      <c r="A179" s="86"/>
      <c r="B179" s="94"/>
      <c r="C179" s="27">
        <v>6060</v>
      </c>
      <c r="D179" s="62" t="s">
        <v>38</v>
      </c>
      <c r="E179" s="18"/>
      <c r="F179" s="18"/>
      <c r="G179" s="18"/>
      <c r="H179" s="18">
        <v>41000.28</v>
      </c>
      <c r="I179" s="79"/>
      <c r="J179" s="171">
        <f t="shared" si="8"/>
        <v>0</v>
      </c>
    </row>
    <row r="180" spans="1:11">
      <c r="A180" s="86"/>
      <c r="B180" s="87">
        <v>75414</v>
      </c>
      <c r="C180" s="83"/>
      <c r="D180" s="117" t="s">
        <v>76</v>
      </c>
      <c r="E180" s="11">
        <f>SUM(E181:E182)</f>
        <v>1000</v>
      </c>
      <c r="F180" s="11">
        <f>SUM(F181:F182)</f>
        <v>1000</v>
      </c>
      <c r="G180" s="11">
        <f>G181+G182</f>
        <v>1000</v>
      </c>
      <c r="H180" s="11">
        <f>H181+H182</f>
        <v>1000</v>
      </c>
      <c r="I180" s="79">
        <f t="shared" si="7"/>
        <v>100</v>
      </c>
      <c r="J180" s="171">
        <f t="shared" si="8"/>
        <v>100</v>
      </c>
    </row>
    <row r="181" spans="1:11" ht="24">
      <c r="A181" s="84"/>
      <c r="B181" s="33"/>
      <c r="C181" s="16">
        <v>4210</v>
      </c>
      <c r="D181" s="39" t="s">
        <v>77</v>
      </c>
      <c r="E181" s="18">
        <v>700</v>
      </c>
      <c r="F181" s="18">
        <v>1000</v>
      </c>
      <c r="G181" s="18">
        <v>1000</v>
      </c>
      <c r="H181" s="18">
        <v>1000</v>
      </c>
      <c r="I181" s="79">
        <f t="shared" si="7"/>
        <v>100</v>
      </c>
      <c r="J181" s="171">
        <f t="shared" si="8"/>
        <v>100</v>
      </c>
    </row>
    <row r="182" spans="1:11" ht="48">
      <c r="A182" s="84"/>
      <c r="B182" s="33"/>
      <c r="C182" s="16">
        <v>4750</v>
      </c>
      <c r="D182" s="58" t="s">
        <v>61</v>
      </c>
      <c r="E182" s="18">
        <v>300</v>
      </c>
      <c r="F182" s="18"/>
      <c r="G182" s="18"/>
      <c r="H182" s="18"/>
      <c r="I182" s="79"/>
      <c r="J182" s="171"/>
    </row>
    <row r="183" spans="1:11" ht="24">
      <c r="A183" s="84"/>
      <c r="B183" s="34" t="s">
        <v>78</v>
      </c>
      <c r="C183" s="2"/>
      <c r="D183" s="38" t="s">
        <v>79</v>
      </c>
      <c r="E183" s="11">
        <f>E184+E185+E186+E187+E188+E189+E190+E191+E192+E193+E194</f>
        <v>15000</v>
      </c>
      <c r="F183" s="11">
        <f>F184+F185+F186+F187+F188+F189+F190+F191+F192+F193+F194</f>
        <v>16800</v>
      </c>
      <c r="G183" s="11">
        <f>G184+G185+G186+G187+G188+G189+G190+G191+G192+G193+G194</f>
        <v>14876.01</v>
      </c>
      <c r="H183" s="11">
        <f>H184+H185+H186+H187+H188+H189+H190+H191+H192+H193+H194</f>
        <v>16444.650000000001</v>
      </c>
      <c r="I183" s="79">
        <f t="shared" si="7"/>
        <v>88.547678571428563</v>
      </c>
      <c r="J183" s="171">
        <f t="shared" si="8"/>
        <v>90.461092209320356</v>
      </c>
    </row>
    <row r="184" spans="1:11" ht="36">
      <c r="A184" s="84"/>
      <c r="B184" s="34"/>
      <c r="C184" s="16">
        <v>4010</v>
      </c>
      <c r="D184" s="39" t="s">
        <v>25</v>
      </c>
      <c r="E184" s="18"/>
      <c r="F184" s="18">
        <v>235</v>
      </c>
      <c r="G184" s="18">
        <v>234.08</v>
      </c>
      <c r="H184" s="18">
        <v>8562.3700000000008</v>
      </c>
      <c r="I184" s="79">
        <f t="shared" si="7"/>
        <v>99.608510638297872</v>
      </c>
      <c r="J184" s="171">
        <f t="shared" si="8"/>
        <v>2.7338225281084561</v>
      </c>
      <c r="K184" s="183"/>
    </row>
    <row r="185" spans="1:11" ht="36">
      <c r="A185" s="86"/>
      <c r="B185" s="94"/>
      <c r="C185" s="172">
        <v>4040</v>
      </c>
      <c r="D185" s="62" t="s">
        <v>26</v>
      </c>
      <c r="E185" s="18">
        <v>650</v>
      </c>
      <c r="F185" s="18">
        <v>650</v>
      </c>
      <c r="G185" s="18">
        <v>646</v>
      </c>
      <c r="H185" s="18">
        <v>795.6</v>
      </c>
      <c r="I185" s="79">
        <f t="shared" si="7"/>
        <v>99.384615384615387</v>
      </c>
      <c r="J185" s="171">
        <f t="shared" si="8"/>
        <v>81.196581196581192</v>
      </c>
    </row>
    <row r="186" spans="1:11" ht="36">
      <c r="A186" s="86"/>
      <c r="B186" s="33"/>
      <c r="C186" s="16">
        <v>4110</v>
      </c>
      <c r="D186" s="58" t="s">
        <v>27</v>
      </c>
      <c r="E186" s="18">
        <v>100</v>
      </c>
      <c r="F186" s="18">
        <v>216</v>
      </c>
      <c r="G186" s="18">
        <v>214.7</v>
      </c>
      <c r="H186" s="18">
        <v>1532.45</v>
      </c>
      <c r="I186" s="79">
        <f t="shared" si="7"/>
        <v>99.398148148148152</v>
      </c>
      <c r="J186" s="171">
        <f t="shared" si="8"/>
        <v>14.010245032464352</v>
      </c>
    </row>
    <row r="187" spans="1:11" ht="24">
      <c r="A187" s="86"/>
      <c r="B187" s="33"/>
      <c r="C187" s="16">
        <v>4120</v>
      </c>
      <c r="D187" s="39" t="s">
        <v>28</v>
      </c>
      <c r="E187" s="18">
        <v>20</v>
      </c>
      <c r="F187" s="18">
        <v>39</v>
      </c>
      <c r="G187" s="19">
        <v>34.21</v>
      </c>
      <c r="H187" s="18">
        <v>240.99</v>
      </c>
      <c r="I187" s="79">
        <f t="shared" si="7"/>
        <v>87.71794871794873</v>
      </c>
      <c r="J187" s="171">
        <f t="shared" si="8"/>
        <v>14.195609776339266</v>
      </c>
    </row>
    <row r="188" spans="1:11" ht="24">
      <c r="A188" s="86"/>
      <c r="B188" s="33"/>
      <c r="C188" s="16">
        <v>4170</v>
      </c>
      <c r="D188" s="58" t="s">
        <v>29</v>
      </c>
      <c r="E188" s="18">
        <v>12530</v>
      </c>
      <c r="F188" s="18">
        <v>11160</v>
      </c>
      <c r="G188" s="19">
        <v>10542.5</v>
      </c>
      <c r="H188" s="18">
        <v>3644.5</v>
      </c>
      <c r="I188" s="79">
        <f t="shared" si="7"/>
        <v>94.466845878136198</v>
      </c>
      <c r="J188" s="171">
        <f t="shared" si="8"/>
        <v>289.27150500754561</v>
      </c>
    </row>
    <row r="189" spans="1:11" ht="24">
      <c r="A189" s="84"/>
      <c r="B189" s="33"/>
      <c r="C189" s="16">
        <v>4210</v>
      </c>
      <c r="D189" s="59" t="s">
        <v>30</v>
      </c>
      <c r="E189" s="18">
        <v>1500</v>
      </c>
      <c r="F189" s="18">
        <v>4300</v>
      </c>
      <c r="G189" s="18">
        <v>3204.52</v>
      </c>
      <c r="H189" s="18">
        <v>650.89</v>
      </c>
      <c r="I189" s="79">
        <f t="shared" si="7"/>
        <v>74.523720930232557</v>
      </c>
      <c r="J189" s="171">
        <f t="shared" si="8"/>
        <v>492.3289649556761</v>
      </c>
    </row>
    <row r="190" spans="1:11" ht="24">
      <c r="A190" s="84"/>
      <c r="B190" s="33"/>
      <c r="C190" s="16">
        <v>4300</v>
      </c>
      <c r="D190" s="59" t="s">
        <v>19</v>
      </c>
      <c r="E190" s="18"/>
      <c r="F190" s="18"/>
      <c r="G190" s="18"/>
      <c r="H190" s="18">
        <v>388.33</v>
      </c>
      <c r="I190" s="79"/>
      <c r="J190" s="171">
        <f t="shared" si="8"/>
        <v>0</v>
      </c>
    </row>
    <row r="191" spans="1:11" ht="24">
      <c r="A191" s="84"/>
      <c r="B191" s="33"/>
      <c r="C191" s="16">
        <v>4410</v>
      </c>
      <c r="D191" s="59" t="s">
        <v>37</v>
      </c>
      <c r="E191" s="18"/>
      <c r="F191" s="18"/>
      <c r="G191" s="18"/>
      <c r="H191" s="18">
        <v>175.52</v>
      </c>
      <c r="I191" s="79"/>
      <c r="J191" s="171">
        <f t="shared" si="8"/>
        <v>0</v>
      </c>
    </row>
    <row r="192" spans="1:11" ht="60">
      <c r="A192" s="86"/>
      <c r="B192" s="33"/>
      <c r="C192" s="16">
        <v>4440</v>
      </c>
      <c r="D192" s="59" t="s">
        <v>32</v>
      </c>
      <c r="E192" s="18"/>
      <c r="F192" s="18"/>
      <c r="G192" s="18"/>
      <c r="H192" s="18">
        <v>454</v>
      </c>
      <c r="I192" s="79"/>
      <c r="J192" s="171">
        <f t="shared" si="8"/>
        <v>0</v>
      </c>
    </row>
    <row r="193" spans="1:10" ht="67.5">
      <c r="A193" s="86"/>
      <c r="B193" s="33"/>
      <c r="C193" s="16">
        <v>4740</v>
      </c>
      <c r="D193" s="118" t="s">
        <v>67</v>
      </c>
      <c r="E193" s="18">
        <v>200</v>
      </c>
      <c r="F193" s="18">
        <v>200</v>
      </c>
      <c r="G193" s="18"/>
      <c r="H193" s="18">
        <v>0</v>
      </c>
      <c r="I193" s="79">
        <f t="shared" si="7"/>
        <v>0</v>
      </c>
      <c r="J193" s="171"/>
    </row>
    <row r="194" spans="1:10" ht="45">
      <c r="A194" s="86"/>
      <c r="B194" s="33"/>
      <c r="C194" s="16">
        <v>4750</v>
      </c>
      <c r="D194" s="118" t="s">
        <v>61</v>
      </c>
      <c r="E194" s="18"/>
      <c r="F194" s="18"/>
      <c r="G194" s="18"/>
      <c r="H194" s="18"/>
      <c r="I194" s="79"/>
      <c r="J194" s="171"/>
    </row>
    <row r="195" spans="1:10" ht="24">
      <c r="A195" s="86"/>
      <c r="B195" s="34" t="s">
        <v>169</v>
      </c>
      <c r="C195" s="16"/>
      <c r="D195" s="37" t="s">
        <v>18</v>
      </c>
      <c r="E195" s="11">
        <f>E196</f>
        <v>5000</v>
      </c>
      <c r="F195" s="11">
        <f>F196+F197</f>
        <v>5000</v>
      </c>
      <c r="G195" s="11">
        <f>G196</f>
        <v>2231.4899999999998</v>
      </c>
      <c r="H195" s="23">
        <v>0</v>
      </c>
      <c r="I195" s="79">
        <f t="shared" si="7"/>
        <v>44.629799999999996</v>
      </c>
      <c r="J195" s="171"/>
    </row>
    <row r="196" spans="1:10" ht="24">
      <c r="A196" s="86"/>
      <c r="B196" s="33"/>
      <c r="C196" s="16">
        <v>4210</v>
      </c>
      <c r="D196" s="59" t="s">
        <v>30</v>
      </c>
      <c r="E196" s="18">
        <v>5000</v>
      </c>
      <c r="F196" s="18">
        <v>2500</v>
      </c>
      <c r="G196" s="18">
        <v>2231.4899999999998</v>
      </c>
      <c r="H196" s="18">
        <v>0</v>
      </c>
      <c r="I196" s="79">
        <f t="shared" si="7"/>
        <v>89.259599999999992</v>
      </c>
      <c r="J196" s="171"/>
    </row>
    <row r="197" spans="1:10" s="1" customFormat="1" ht="24">
      <c r="A197" s="86"/>
      <c r="B197" s="33"/>
      <c r="C197" s="16">
        <v>4300</v>
      </c>
      <c r="D197" s="59" t="s">
        <v>19</v>
      </c>
      <c r="E197" s="18"/>
      <c r="F197" s="18">
        <v>2500</v>
      </c>
      <c r="G197" s="18"/>
      <c r="H197" s="18"/>
      <c r="I197" s="79">
        <f t="shared" si="7"/>
        <v>0</v>
      </c>
      <c r="J197" s="171"/>
    </row>
    <row r="198" spans="1:10" ht="118.5" customHeight="1">
      <c r="A198" s="56" t="s">
        <v>80</v>
      </c>
      <c r="B198" s="33"/>
      <c r="C198" s="2"/>
      <c r="D198" s="55" t="s">
        <v>81</v>
      </c>
      <c r="E198" s="11">
        <f>E199</f>
        <v>17000</v>
      </c>
      <c r="F198" s="11">
        <f t="shared" ref="F198:H198" si="9">F199</f>
        <v>19000</v>
      </c>
      <c r="G198" s="11">
        <f t="shared" si="9"/>
        <v>17386.129999999997</v>
      </c>
      <c r="H198" s="11">
        <f t="shared" si="9"/>
        <v>18269.439999999999</v>
      </c>
      <c r="I198" s="79">
        <f t="shared" si="7"/>
        <v>91.505947368421033</v>
      </c>
      <c r="J198" s="171">
        <f t="shared" si="8"/>
        <v>95.165095372381415</v>
      </c>
    </row>
    <row r="199" spans="1:10" ht="60">
      <c r="A199" s="84"/>
      <c r="B199" s="97" t="s">
        <v>83</v>
      </c>
      <c r="C199" s="98"/>
      <c r="D199" s="38" t="s">
        <v>84</v>
      </c>
      <c r="E199" s="11">
        <f>E200+E201+E202</f>
        <v>17000</v>
      </c>
      <c r="F199" s="11">
        <f>F200+F201+F202</f>
        <v>19000</v>
      </c>
      <c r="G199" s="11">
        <f>G200+G201+G202</f>
        <v>17386.129999999997</v>
      </c>
      <c r="H199" s="11">
        <f>H200+H201+H202</f>
        <v>18269.439999999999</v>
      </c>
      <c r="I199" s="79">
        <f t="shared" ref="I199:I262" si="10">(G199/F199)*100</f>
        <v>91.505947368421033</v>
      </c>
      <c r="J199" s="171">
        <f t="shared" ref="J199:J262" si="11">(G199/H199)*100</f>
        <v>95.165095372381415</v>
      </c>
    </row>
    <row r="200" spans="1:10" ht="36">
      <c r="A200" s="84"/>
      <c r="B200" s="97"/>
      <c r="C200" s="99">
        <v>4100</v>
      </c>
      <c r="D200" s="39" t="s">
        <v>85</v>
      </c>
      <c r="E200" s="18">
        <v>15000</v>
      </c>
      <c r="F200" s="18">
        <v>17000</v>
      </c>
      <c r="G200" s="19">
        <v>15400.88</v>
      </c>
      <c r="H200" s="18">
        <v>15230.97</v>
      </c>
      <c r="I200" s="79">
        <f t="shared" si="10"/>
        <v>90.593411764705877</v>
      </c>
      <c r="J200" s="171">
        <f t="shared" si="11"/>
        <v>101.11555600201432</v>
      </c>
    </row>
    <row r="201" spans="1:10" ht="24">
      <c r="A201" s="84"/>
      <c r="B201" s="97"/>
      <c r="C201" s="99">
        <v>4210</v>
      </c>
      <c r="D201" s="39" t="s">
        <v>30</v>
      </c>
      <c r="E201" s="18"/>
      <c r="F201" s="18"/>
      <c r="G201" s="19"/>
      <c r="H201" s="18">
        <v>305</v>
      </c>
      <c r="I201" s="79"/>
      <c r="J201" s="171">
        <f t="shared" si="11"/>
        <v>0</v>
      </c>
    </row>
    <row r="202" spans="1:10" ht="24">
      <c r="A202" s="22"/>
      <c r="B202" s="33"/>
      <c r="C202" s="16">
        <v>4300</v>
      </c>
      <c r="D202" s="39" t="s">
        <v>19</v>
      </c>
      <c r="E202" s="19">
        <v>2000</v>
      </c>
      <c r="F202" s="19">
        <v>2000</v>
      </c>
      <c r="G202" s="19">
        <v>1985.25</v>
      </c>
      <c r="H202" s="19">
        <v>2733.47</v>
      </c>
      <c r="I202" s="180">
        <f t="shared" si="10"/>
        <v>99.262500000000003</v>
      </c>
      <c r="J202" s="182">
        <f t="shared" si="11"/>
        <v>72.627466187666229</v>
      </c>
    </row>
    <row r="203" spans="1:10" ht="38.25">
      <c r="A203" s="22" t="s">
        <v>86</v>
      </c>
      <c r="B203" s="33"/>
      <c r="C203" s="16"/>
      <c r="D203" s="5" t="s">
        <v>87</v>
      </c>
      <c r="E203" s="68">
        <f t="shared" ref="E203:H204" si="12">E204</f>
        <v>200000</v>
      </c>
      <c r="F203" s="68">
        <f t="shared" si="12"/>
        <v>200000</v>
      </c>
      <c r="G203" s="68">
        <f t="shared" si="12"/>
        <v>188792.84</v>
      </c>
      <c r="H203" s="68">
        <f t="shared" si="12"/>
        <v>185029.09</v>
      </c>
      <c r="I203" s="79">
        <f t="shared" si="10"/>
        <v>94.396420000000006</v>
      </c>
      <c r="J203" s="171">
        <f t="shared" si="11"/>
        <v>102.03413960475081</v>
      </c>
    </row>
    <row r="204" spans="1:10" ht="48">
      <c r="A204" s="56"/>
      <c r="B204" s="87" t="s">
        <v>170</v>
      </c>
      <c r="C204" s="27"/>
      <c r="D204" s="145" t="s">
        <v>186</v>
      </c>
      <c r="E204" s="11">
        <f t="shared" si="12"/>
        <v>200000</v>
      </c>
      <c r="F204" s="11">
        <f t="shared" si="12"/>
        <v>200000</v>
      </c>
      <c r="G204" s="11">
        <f t="shared" si="12"/>
        <v>188792.84</v>
      </c>
      <c r="H204" s="11">
        <f t="shared" si="12"/>
        <v>185029.09</v>
      </c>
      <c r="I204" s="79">
        <f t="shared" si="10"/>
        <v>94.396420000000006</v>
      </c>
      <c r="J204" s="171">
        <f t="shared" si="11"/>
        <v>102.03413960475081</v>
      </c>
    </row>
    <row r="205" spans="1:10" ht="84">
      <c r="A205" s="22"/>
      <c r="B205" s="33"/>
      <c r="C205" s="16">
        <v>8070</v>
      </c>
      <c r="D205" s="58" t="s">
        <v>88</v>
      </c>
      <c r="E205" s="18">
        <v>200000</v>
      </c>
      <c r="F205" s="18">
        <v>200000</v>
      </c>
      <c r="G205" s="19">
        <v>188792.84</v>
      </c>
      <c r="H205" s="18">
        <v>185029.09</v>
      </c>
      <c r="I205" s="79">
        <f t="shared" si="10"/>
        <v>94.396420000000006</v>
      </c>
      <c r="J205" s="171">
        <f t="shared" si="11"/>
        <v>102.03413960475081</v>
      </c>
    </row>
    <row r="206" spans="1:10" ht="25.5">
      <c r="A206" s="22" t="s">
        <v>89</v>
      </c>
      <c r="B206" s="33"/>
      <c r="C206" s="2"/>
      <c r="D206" s="5" t="s">
        <v>90</v>
      </c>
      <c r="E206" s="68">
        <f t="shared" ref="E206:G206" si="13">E207+E209</f>
        <v>19000</v>
      </c>
      <c r="F206" s="68">
        <f t="shared" si="13"/>
        <v>9729</v>
      </c>
      <c r="G206" s="68">
        <f t="shared" si="13"/>
        <v>0</v>
      </c>
      <c r="H206" s="68">
        <f>H207+H209</f>
        <v>7251</v>
      </c>
      <c r="I206" s="79">
        <f t="shared" si="10"/>
        <v>0</v>
      </c>
      <c r="J206" s="171">
        <f t="shared" si="11"/>
        <v>0</v>
      </c>
    </row>
    <row r="207" spans="1:10" s="1" customFormat="1" ht="29.25" customHeight="1">
      <c r="A207" s="22"/>
      <c r="B207" s="34" t="s">
        <v>197</v>
      </c>
      <c r="C207" s="2"/>
      <c r="D207" s="5" t="s">
        <v>82</v>
      </c>
      <c r="E207" s="68"/>
      <c r="F207" s="68"/>
      <c r="G207" s="68"/>
      <c r="H207" s="68">
        <f>H208</f>
        <v>7251</v>
      </c>
      <c r="I207" s="79"/>
      <c r="J207" s="171">
        <f t="shared" si="11"/>
        <v>0</v>
      </c>
    </row>
    <row r="208" spans="1:10" s="1" customFormat="1" ht="25.5">
      <c r="A208" s="22"/>
      <c r="B208" s="33"/>
      <c r="C208" s="2">
        <v>8550</v>
      </c>
      <c r="D208" s="167" t="s">
        <v>82</v>
      </c>
      <c r="E208" s="68"/>
      <c r="F208" s="68"/>
      <c r="G208" s="68"/>
      <c r="H208" s="13">
        <v>7251</v>
      </c>
      <c r="I208" s="79"/>
      <c r="J208" s="171">
        <f t="shared" si="11"/>
        <v>0</v>
      </c>
    </row>
    <row r="209" spans="1:11" ht="25.5">
      <c r="A209" s="84"/>
      <c r="B209" s="34" t="s">
        <v>171</v>
      </c>
      <c r="C209" s="16"/>
      <c r="D209" s="10" t="s">
        <v>172</v>
      </c>
      <c r="E209" s="68">
        <f t="shared" ref="E209:H209" si="14">E210</f>
        <v>19000</v>
      </c>
      <c r="F209" s="68">
        <f t="shared" si="14"/>
        <v>9729</v>
      </c>
      <c r="G209" s="68">
        <f t="shared" si="14"/>
        <v>0</v>
      </c>
      <c r="H209" s="68">
        <f t="shared" si="14"/>
        <v>0</v>
      </c>
      <c r="I209" s="79">
        <f t="shared" si="10"/>
        <v>0</v>
      </c>
      <c r="J209" s="171"/>
    </row>
    <row r="210" spans="1:11">
      <c r="A210" s="84"/>
      <c r="B210" s="33"/>
      <c r="C210" s="16">
        <v>4810</v>
      </c>
      <c r="D210" s="8" t="s">
        <v>173</v>
      </c>
      <c r="E210" s="19">
        <v>19000</v>
      </c>
      <c r="F210" s="19">
        <v>9729</v>
      </c>
      <c r="G210" s="19">
        <v>0</v>
      </c>
      <c r="H210" s="18">
        <v>0</v>
      </c>
      <c r="I210" s="79">
        <f t="shared" si="10"/>
        <v>0</v>
      </c>
      <c r="J210" s="171"/>
    </row>
    <row r="211" spans="1:11" ht="25.5">
      <c r="A211" s="22" t="s">
        <v>91</v>
      </c>
      <c r="B211" s="33"/>
      <c r="C211" s="2"/>
      <c r="D211" s="5" t="s">
        <v>92</v>
      </c>
      <c r="E211" s="64">
        <f>E213+E237+E258+E273+E284+E297+E304+E316</f>
        <v>3109300</v>
      </c>
      <c r="F211" s="64">
        <f>F213+F237+F258+F273+F284+F297+F304+F316</f>
        <v>3204615.63</v>
      </c>
      <c r="G211" s="64">
        <f>G213+G237+G258+G273+G284+G297+G304+G316</f>
        <v>3044869.6500000004</v>
      </c>
      <c r="H211" s="64">
        <f>H213+H237+H258+H273+H284+H297+H304+H316</f>
        <v>2817068.39</v>
      </c>
      <c r="I211" s="79">
        <f t="shared" si="10"/>
        <v>95.015128226157984</v>
      </c>
      <c r="J211" s="171">
        <f t="shared" si="11"/>
        <v>108.08646537686649</v>
      </c>
    </row>
    <row r="212" spans="1:11" ht="22.5">
      <c r="A212" s="133"/>
      <c r="B212" s="88"/>
      <c r="C212" s="16"/>
      <c r="D212" s="132" t="s">
        <v>187</v>
      </c>
      <c r="E212" s="66">
        <f>E215+E216+E217+E218+E220+E240+E241+E242+E243+E244+E260+E261+E262+E263+E274+E275+E276+E277+E278+E285+E286+E287+E288+E305+E306+E307+E308</f>
        <v>2478550</v>
      </c>
      <c r="F212" s="66">
        <f>F215+F216+F217+F218+F220+F240+F241+F242+F243+F244+F260+F261+F262+F263+F274+F275+F276+F277+F278+F285+F286+F287+F288+F305+F306+F307+F308</f>
        <v>2227596</v>
      </c>
      <c r="G212" s="66">
        <f>G215+G216+G217+G218+G220+G240+G241+G242+G243+G244+G260+G261+G262+G263+G274+G275+G276+G277+G278+G285+G286+G287+G288+G305+G306+G307+G308</f>
        <v>2204768.41</v>
      </c>
      <c r="H212" s="66">
        <f>H215+H216+H217+H218+H220+H240+H241+H242+H243+H244+H260+H261+H262+H263+H274+H275+H276+H277+H278+H285+H286+H287+H288+H305+H306+H307+H308</f>
        <v>2014487.6700000002</v>
      </c>
      <c r="I212" s="79">
        <f t="shared" si="10"/>
        <v>98.97523653301586</v>
      </c>
      <c r="J212" s="171">
        <f t="shared" si="11"/>
        <v>109.44561452689359</v>
      </c>
      <c r="K212" s="126"/>
    </row>
    <row r="213" spans="1:11" ht="23.25" customHeight="1">
      <c r="A213" s="22"/>
      <c r="B213" s="34" t="s">
        <v>93</v>
      </c>
      <c r="C213" s="2"/>
      <c r="D213" s="5" t="s">
        <v>94</v>
      </c>
      <c r="E213" s="64">
        <f>E214+E215+E216+E217+E218+E220+E221+E222+E223+E224+E225+E226+E227+E228+E229+E230+E231++E232+E233+E234+E235+E236</f>
        <v>1632945</v>
      </c>
      <c r="F213" s="64">
        <f>F214+F215+F216+F217+F218+F219+F220+F221+F222+F223+F224+F225+F226+F227+F228+F229+F230+F231++F232+F233+F234+F235+F236</f>
        <v>1627640</v>
      </c>
      <c r="G213" s="64">
        <f>G214+G215+G216+G217+G218+G219+G220+G221+G222+G223+G224+G225+G226+G227+G228+G229+G230+G231++G232+G233+G234+G235+G236</f>
        <v>1566693.6800000004</v>
      </c>
      <c r="H213" s="64">
        <f>H214+H215+H216+H217+H218+H220+H221+H222+H223+H224+H225+H226+H227+H228+H229+H230+H231++H232+H233+H234+H235+H236</f>
        <v>1501950.0000000002</v>
      </c>
      <c r="I213" s="79">
        <f t="shared" si="10"/>
        <v>96.255540537219559</v>
      </c>
      <c r="J213" s="171">
        <f t="shared" si="11"/>
        <v>104.31064149938413</v>
      </c>
    </row>
    <row r="214" spans="1:11" ht="48">
      <c r="A214" s="22"/>
      <c r="B214" s="33"/>
      <c r="C214" s="2">
        <v>3020</v>
      </c>
      <c r="D214" s="60" t="s">
        <v>24</v>
      </c>
      <c r="E214" s="18"/>
      <c r="F214" s="18">
        <v>88200</v>
      </c>
      <c r="G214" s="18">
        <v>88040.07</v>
      </c>
      <c r="H214" s="18">
        <v>71500</v>
      </c>
      <c r="I214" s="79">
        <f t="shared" si="10"/>
        <v>99.818673469387761</v>
      </c>
      <c r="J214" s="171">
        <f t="shared" si="11"/>
        <v>123.13296503496505</v>
      </c>
    </row>
    <row r="215" spans="1:11" ht="36">
      <c r="A215" s="22"/>
      <c r="B215" s="33"/>
      <c r="C215" s="2">
        <v>4010</v>
      </c>
      <c r="D215" s="39" t="s">
        <v>25</v>
      </c>
      <c r="E215" s="66">
        <v>1037133</v>
      </c>
      <c r="F215" s="18">
        <v>954987</v>
      </c>
      <c r="G215" s="18">
        <v>952911.38</v>
      </c>
      <c r="H215" s="18">
        <v>822000</v>
      </c>
      <c r="I215" s="79">
        <f t="shared" si="10"/>
        <v>99.782654632995005</v>
      </c>
      <c r="J215" s="171">
        <f t="shared" si="11"/>
        <v>115.92595863746959</v>
      </c>
    </row>
    <row r="216" spans="1:11" ht="36">
      <c r="A216" s="22"/>
      <c r="B216" s="33"/>
      <c r="C216" s="2">
        <v>4040</v>
      </c>
      <c r="D216" s="39" t="s">
        <v>26</v>
      </c>
      <c r="E216" s="18">
        <v>67000</v>
      </c>
      <c r="F216" s="18">
        <v>65587</v>
      </c>
      <c r="G216" s="18">
        <v>65586.350000000006</v>
      </c>
      <c r="H216" s="18">
        <v>59391.81</v>
      </c>
      <c r="I216" s="79">
        <f t="shared" si="10"/>
        <v>99.999008949944354</v>
      </c>
      <c r="J216" s="171">
        <f t="shared" si="11"/>
        <v>110.42995658829055</v>
      </c>
    </row>
    <row r="217" spans="1:11" ht="36">
      <c r="A217" s="22"/>
      <c r="B217" s="33"/>
      <c r="C217" s="16">
        <v>4110</v>
      </c>
      <c r="D217" s="39" t="s">
        <v>27</v>
      </c>
      <c r="E217" s="18">
        <v>169816</v>
      </c>
      <c r="F217" s="18">
        <v>96816</v>
      </c>
      <c r="G217" s="18">
        <v>92288.21</v>
      </c>
      <c r="H217" s="18">
        <v>127200</v>
      </c>
      <c r="I217" s="79">
        <f t="shared" si="10"/>
        <v>95.323303999338961</v>
      </c>
      <c r="J217" s="171">
        <f t="shared" si="11"/>
        <v>72.553624213836486</v>
      </c>
    </row>
    <row r="218" spans="1:11" ht="24">
      <c r="A218" s="22"/>
      <c r="B218" s="33"/>
      <c r="C218" s="16">
        <v>4120</v>
      </c>
      <c r="D218" s="39" t="s">
        <v>28</v>
      </c>
      <c r="E218" s="18">
        <v>27051</v>
      </c>
      <c r="F218" s="18">
        <v>24842</v>
      </c>
      <c r="G218" s="18">
        <v>24230.79</v>
      </c>
      <c r="H218" s="18">
        <v>23500</v>
      </c>
      <c r="I218" s="79">
        <f t="shared" si="10"/>
        <v>97.539610337331936</v>
      </c>
      <c r="J218" s="171">
        <f t="shared" si="11"/>
        <v>103.10974468085105</v>
      </c>
    </row>
    <row r="219" spans="1:11" s="1" customFormat="1" ht="38.25">
      <c r="A219" s="22"/>
      <c r="B219" s="33"/>
      <c r="C219" s="16">
        <v>4130</v>
      </c>
      <c r="D219" s="15" t="s">
        <v>125</v>
      </c>
      <c r="E219" s="18"/>
      <c r="F219" s="18">
        <v>145</v>
      </c>
      <c r="G219" s="18">
        <v>140.4</v>
      </c>
      <c r="H219" s="18"/>
      <c r="I219" s="79">
        <f t="shared" si="10"/>
        <v>96.827586206896555</v>
      </c>
      <c r="J219" s="171"/>
    </row>
    <row r="220" spans="1:11" ht="24">
      <c r="A220" s="22"/>
      <c r="B220" s="33"/>
      <c r="C220" s="16">
        <v>4170</v>
      </c>
      <c r="D220" s="39" t="s">
        <v>29</v>
      </c>
      <c r="E220" s="18"/>
      <c r="F220" s="18"/>
      <c r="G220" s="18"/>
      <c r="H220" s="18">
        <v>1179.04</v>
      </c>
      <c r="I220" s="79"/>
      <c r="J220" s="171">
        <f t="shared" si="11"/>
        <v>0</v>
      </c>
    </row>
    <row r="221" spans="1:11" ht="24">
      <c r="A221" s="22"/>
      <c r="B221" s="33"/>
      <c r="C221" s="16">
        <v>4210</v>
      </c>
      <c r="D221" s="39" t="s">
        <v>30</v>
      </c>
      <c r="E221" s="18">
        <v>193485</v>
      </c>
      <c r="F221" s="18">
        <v>223348</v>
      </c>
      <c r="G221" s="18">
        <v>176978.13</v>
      </c>
      <c r="H221" s="18">
        <v>253028.04</v>
      </c>
      <c r="I221" s="79">
        <f t="shared" si="10"/>
        <v>79.238735068144777</v>
      </c>
      <c r="J221" s="171">
        <f t="shared" si="11"/>
        <v>69.944078134581446</v>
      </c>
    </row>
    <row r="222" spans="1:11" ht="48">
      <c r="A222" s="22"/>
      <c r="B222" s="33"/>
      <c r="C222" s="16">
        <v>4240</v>
      </c>
      <c r="D222" s="39" t="s">
        <v>95</v>
      </c>
      <c r="E222" s="18">
        <v>4000</v>
      </c>
      <c r="F222" s="18">
        <v>16000</v>
      </c>
      <c r="G222" s="18">
        <v>15648.22</v>
      </c>
      <c r="H222" s="18">
        <v>7495.24</v>
      </c>
      <c r="I222" s="79">
        <f t="shared" si="10"/>
        <v>97.801374999999993</v>
      </c>
      <c r="J222" s="171">
        <f t="shared" si="11"/>
        <v>208.77543614347238</v>
      </c>
    </row>
    <row r="223" spans="1:11">
      <c r="A223" s="22"/>
      <c r="B223" s="33"/>
      <c r="C223" s="16">
        <v>4260</v>
      </c>
      <c r="D223" s="7" t="s">
        <v>35</v>
      </c>
      <c r="E223" s="18">
        <v>30000</v>
      </c>
      <c r="F223" s="18">
        <v>36289</v>
      </c>
      <c r="G223" s="18">
        <v>36288.92</v>
      </c>
      <c r="H223" s="18">
        <v>29120.15</v>
      </c>
      <c r="I223" s="79">
        <f t="shared" si="10"/>
        <v>99.999779547521285</v>
      </c>
      <c r="J223" s="171">
        <f t="shared" si="11"/>
        <v>124.6179020369057</v>
      </c>
      <c r="K223" s="183"/>
    </row>
    <row r="224" spans="1:11" ht="25.5">
      <c r="A224" s="56"/>
      <c r="B224" s="94"/>
      <c r="C224" s="172">
        <v>4270</v>
      </c>
      <c r="D224" s="36" t="s">
        <v>50</v>
      </c>
      <c r="E224" s="18">
        <v>5000</v>
      </c>
      <c r="F224" s="18">
        <v>8833</v>
      </c>
      <c r="G224" s="18">
        <v>8832.85</v>
      </c>
      <c r="H224" s="18">
        <v>3797.08</v>
      </c>
      <c r="I224" s="79">
        <f t="shared" si="10"/>
        <v>99.998301822710303</v>
      </c>
      <c r="J224" s="171">
        <f t="shared" si="11"/>
        <v>232.62217282754119</v>
      </c>
    </row>
    <row r="225" spans="1:11" ht="25.5">
      <c r="A225" s="22"/>
      <c r="B225" s="33"/>
      <c r="C225" s="16">
        <v>4280</v>
      </c>
      <c r="D225" s="7" t="s">
        <v>31</v>
      </c>
      <c r="E225" s="18">
        <v>1000</v>
      </c>
      <c r="F225" s="18">
        <v>1126</v>
      </c>
      <c r="G225" s="18">
        <v>1125.8</v>
      </c>
      <c r="H225" s="18">
        <v>1112.0899999999999</v>
      </c>
      <c r="I225" s="79">
        <f t="shared" si="10"/>
        <v>99.982238010657184</v>
      </c>
      <c r="J225" s="171">
        <f t="shared" si="11"/>
        <v>101.23281389096206</v>
      </c>
    </row>
    <row r="226" spans="1:11" ht="25.5">
      <c r="A226" s="22"/>
      <c r="B226" s="33"/>
      <c r="C226" s="16">
        <v>4300</v>
      </c>
      <c r="D226" s="7" t="s">
        <v>19</v>
      </c>
      <c r="E226" s="18">
        <v>25000</v>
      </c>
      <c r="F226" s="18">
        <v>36075</v>
      </c>
      <c r="G226" s="18">
        <v>31474.87</v>
      </c>
      <c r="H226" s="18">
        <v>28499.58</v>
      </c>
      <c r="I226" s="79">
        <f t="shared" si="10"/>
        <v>87.248426888426891</v>
      </c>
      <c r="J226" s="171">
        <f t="shared" si="11"/>
        <v>110.43976788429863</v>
      </c>
    </row>
    <row r="227" spans="1:11" ht="38.25">
      <c r="A227" s="22"/>
      <c r="B227" s="33"/>
      <c r="C227" s="16">
        <v>4350</v>
      </c>
      <c r="D227" s="7" t="s">
        <v>65</v>
      </c>
      <c r="E227" s="18">
        <v>1800</v>
      </c>
      <c r="F227" s="18">
        <v>2800</v>
      </c>
      <c r="G227" s="18">
        <v>1897.48</v>
      </c>
      <c r="H227" s="18">
        <v>1694.25</v>
      </c>
      <c r="I227" s="79">
        <f t="shared" si="10"/>
        <v>67.767142857142858</v>
      </c>
      <c r="J227" s="171">
        <f t="shared" si="11"/>
        <v>111.99527814667256</v>
      </c>
    </row>
    <row r="228" spans="1:11" ht="60">
      <c r="A228" s="22"/>
      <c r="B228" s="33"/>
      <c r="C228" s="16">
        <v>4360</v>
      </c>
      <c r="D228" s="39" t="s">
        <v>66</v>
      </c>
      <c r="E228" s="18">
        <v>1200</v>
      </c>
      <c r="F228" s="18">
        <v>1200</v>
      </c>
      <c r="G228" s="18">
        <v>1193.72</v>
      </c>
      <c r="H228" s="18">
        <v>1210.55</v>
      </c>
      <c r="I228" s="79">
        <f t="shared" si="10"/>
        <v>99.476666666666674</v>
      </c>
      <c r="J228" s="171">
        <f t="shared" si="11"/>
        <v>98.609722853248527</v>
      </c>
    </row>
    <row r="229" spans="1:11" ht="60">
      <c r="A229" s="22"/>
      <c r="B229" s="100"/>
      <c r="C229" s="16">
        <v>4370</v>
      </c>
      <c r="D229" s="39" t="s">
        <v>36</v>
      </c>
      <c r="E229" s="19">
        <v>6000</v>
      </c>
      <c r="F229" s="19">
        <v>6540</v>
      </c>
      <c r="G229" s="19">
        <v>5968.61</v>
      </c>
      <c r="H229" s="19">
        <v>6474.69</v>
      </c>
      <c r="I229" s="79">
        <f t="shared" si="10"/>
        <v>91.263149847094795</v>
      </c>
      <c r="J229" s="171">
        <f t="shared" si="11"/>
        <v>92.183718448296375</v>
      </c>
    </row>
    <row r="230" spans="1:11" ht="25.5">
      <c r="A230" s="22"/>
      <c r="B230" s="33"/>
      <c r="C230" s="16">
        <v>4410</v>
      </c>
      <c r="D230" s="7" t="s">
        <v>37</v>
      </c>
      <c r="E230" s="19">
        <v>4800</v>
      </c>
      <c r="F230" s="19">
        <v>967</v>
      </c>
      <c r="G230" s="19">
        <v>864.32</v>
      </c>
      <c r="H230" s="19">
        <v>4643.6899999999996</v>
      </c>
      <c r="I230" s="79">
        <f t="shared" si="10"/>
        <v>89.381592554291629</v>
      </c>
      <c r="J230" s="171">
        <f t="shared" si="11"/>
        <v>18.612784229782783</v>
      </c>
    </row>
    <row r="231" spans="1:11" ht="25.5">
      <c r="A231" s="22"/>
      <c r="B231" s="33"/>
      <c r="C231" s="16">
        <v>4430</v>
      </c>
      <c r="D231" s="7" t="s">
        <v>20</v>
      </c>
      <c r="E231" s="19">
        <v>1500</v>
      </c>
      <c r="F231" s="19">
        <v>1730</v>
      </c>
      <c r="G231" s="19">
        <v>1730</v>
      </c>
      <c r="H231" s="19">
        <v>1181.5</v>
      </c>
      <c r="I231" s="79">
        <f t="shared" si="10"/>
        <v>100</v>
      </c>
      <c r="J231" s="171">
        <f t="shared" si="11"/>
        <v>146.4240372407956</v>
      </c>
    </row>
    <row r="232" spans="1:11">
      <c r="A232" s="91"/>
      <c r="B232" s="92"/>
      <c r="C232" s="101">
        <v>4440</v>
      </c>
      <c r="D232" s="136" t="s">
        <v>96</v>
      </c>
      <c r="E232" s="69">
        <v>55460</v>
      </c>
      <c r="F232" s="69">
        <v>57377</v>
      </c>
      <c r="G232" s="69">
        <v>57377</v>
      </c>
      <c r="H232" s="69">
        <v>55786</v>
      </c>
      <c r="I232" s="79">
        <f t="shared" si="10"/>
        <v>100</v>
      </c>
      <c r="J232" s="171">
        <f t="shared" si="11"/>
        <v>102.85197002832251</v>
      </c>
    </row>
    <row r="233" spans="1:11" ht="25.5">
      <c r="A233" s="22"/>
      <c r="B233" s="33"/>
      <c r="C233" s="16">
        <v>4480</v>
      </c>
      <c r="D233" s="7" t="s">
        <v>75</v>
      </c>
      <c r="E233" s="18">
        <v>200</v>
      </c>
      <c r="F233" s="18">
        <v>338</v>
      </c>
      <c r="G233" s="18">
        <v>338</v>
      </c>
      <c r="H233" s="18">
        <v>189</v>
      </c>
      <c r="I233" s="79">
        <f t="shared" si="10"/>
        <v>100</v>
      </c>
      <c r="J233" s="171">
        <f t="shared" si="11"/>
        <v>178.83597883597884</v>
      </c>
    </row>
    <row r="234" spans="1:11" ht="72">
      <c r="A234" s="22"/>
      <c r="B234" s="33"/>
      <c r="C234" s="16">
        <v>4700</v>
      </c>
      <c r="D234" s="39" t="s">
        <v>64</v>
      </c>
      <c r="E234" s="18">
        <v>500</v>
      </c>
      <c r="F234" s="18">
        <v>1040</v>
      </c>
      <c r="G234" s="18">
        <v>840</v>
      </c>
      <c r="H234" s="18">
        <v>180</v>
      </c>
      <c r="I234" s="79">
        <f t="shared" si="10"/>
        <v>80.769230769230774</v>
      </c>
      <c r="J234" s="171">
        <f t="shared" si="11"/>
        <v>466.66666666666669</v>
      </c>
    </row>
    <row r="235" spans="1:11" ht="72">
      <c r="A235" s="22"/>
      <c r="B235" s="33"/>
      <c r="C235" s="16">
        <v>4740</v>
      </c>
      <c r="D235" s="58" t="s">
        <v>67</v>
      </c>
      <c r="E235" s="18">
        <v>1000</v>
      </c>
      <c r="F235" s="18">
        <v>1400</v>
      </c>
      <c r="G235" s="18">
        <v>1015.87</v>
      </c>
      <c r="H235" s="18">
        <v>981.07</v>
      </c>
      <c r="I235" s="79">
        <f t="shared" si="10"/>
        <v>72.562142857142859</v>
      </c>
      <c r="J235" s="171">
        <f t="shared" si="11"/>
        <v>103.54714750221696</v>
      </c>
    </row>
    <row r="236" spans="1:11" ht="48">
      <c r="A236" s="22"/>
      <c r="B236" s="33"/>
      <c r="C236" s="16">
        <v>4750</v>
      </c>
      <c r="D236" s="58" t="s">
        <v>61</v>
      </c>
      <c r="E236" s="18">
        <v>1000</v>
      </c>
      <c r="F236" s="18">
        <v>2000</v>
      </c>
      <c r="G236" s="18">
        <v>1922.69</v>
      </c>
      <c r="H236" s="18">
        <v>1786.22</v>
      </c>
      <c r="I236" s="79">
        <f t="shared" si="10"/>
        <v>96.134500000000003</v>
      </c>
      <c r="J236" s="171">
        <f t="shared" si="11"/>
        <v>107.64015630773365</v>
      </c>
    </row>
    <row r="237" spans="1:11" s="1" customFormat="1" ht="15" customHeight="1">
      <c r="A237" s="22"/>
      <c r="B237" s="34" t="s">
        <v>97</v>
      </c>
      <c r="C237" s="2"/>
      <c r="D237" s="5" t="s">
        <v>98</v>
      </c>
      <c r="E237" s="11">
        <f>E238+E239+E240+E241+E242+E243+E244+E245+E246+E247+E248+E249+E250+E251+E252+E253+E254+E255+E256+E257</f>
        <v>479000</v>
      </c>
      <c r="F237" s="11">
        <f>F238+F239+F240+F241+F242+F243+F244+F245+F246+F247+F248+F249+F250+F251+F252+F253+F254+F255+F256+F257</f>
        <v>478508.63</v>
      </c>
      <c r="G237" s="11">
        <f>G238+G239+G240+G241+G242+G243+G244+G245+G246+G247+G248+G249+G250+G251+G252+G253+G254+G255+G256+G257</f>
        <v>464570.22</v>
      </c>
      <c r="H237" s="11">
        <f>H238+H239+H240+H241+H242+H243+H244+H245+H246+H247+H248+H249+H250+H251+H252+H253+H254+H255+H256+H257</f>
        <v>438541.05999999988</v>
      </c>
      <c r="I237" s="79">
        <f t="shared" si="10"/>
        <v>97.087114186425424</v>
      </c>
      <c r="J237" s="171">
        <f t="shared" si="11"/>
        <v>105.93539861467023</v>
      </c>
    </row>
    <row r="238" spans="1:11" ht="114.75">
      <c r="A238" s="22"/>
      <c r="B238" s="33"/>
      <c r="C238" s="16">
        <v>2310</v>
      </c>
      <c r="D238" s="7" t="s">
        <v>99</v>
      </c>
      <c r="E238" s="18">
        <v>26000</v>
      </c>
      <c r="F238" s="18">
        <v>25508.63</v>
      </c>
      <c r="G238" s="18">
        <v>14656.84</v>
      </c>
      <c r="H238" s="18">
        <v>9465.06</v>
      </c>
      <c r="I238" s="79">
        <f t="shared" si="10"/>
        <v>57.458358210535025</v>
      </c>
      <c r="J238" s="171">
        <f t="shared" si="11"/>
        <v>154.85205587708901</v>
      </c>
    </row>
    <row r="239" spans="1:11" ht="51">
      <c r="A239" s="22"/>
      <c r="B239" s="33"/>
      <c r="C239" s="16">
        <v>3020</v>
      </c>
      <c r="D239" s="9" t="s">
        <v>24</v>
      </c>
      <c r="E239" s="18"/>
      <c r="F239" s="18">
        <v>31600</v>
      </c>
      <c r="G239" s="18">
        <v>31600</v>
      </c>
      <c r="H239" s="18">
        <v>27311</v>
      </c>
      <c r="I239" s="79">
        <f t="shared" si="10"/>
        <v>100</v>
      </c>
      <c r="J239" s="171">
        <f t="shared" si="11"/>
        <v>115.70429497272161</v>
      </c>
      <c r="K239" s="183"/>
    </row>
    <row r="240" spans="1:11" ht="38.25">
      <c r="A240" s="56"/>
      <c r="B240" s="94"/>
      <c r="C240" s="172">
        <v>4010</v>
      </c>
      <c r="D240" s="36" t="s">
        <v>25</v>
      </c>
      <c r="E240" s="18">
        <v>306890</v>
      </c>
      <c r="F240" s="18">
        <v>261500</v>
      </c>
      <c r="G240" s="18">
        <v>261500</v>
      </c>
      <c r="H240" s="18">
        <v>258897</v>
      </c>
      <c r="I240" s="79">
        <f t="shared" si="10"/>
        <v>100</v>
      </c>
      <c r="J240" s="171">
        <f t="shared" si="11"/>
        <v>101.00541914352038</v>
      </c>
    </row>
    <row r="241" spans="1:11" ht="38.25">
      <c r="A241" s="22"/>
      <c r="B241" s="33"/>
      <c r="C241" s="16">
        <v>4040</v>
      </c>
      <c r="D241" s="7" t="s">
        <v>26</v>
      </c>
      <c r="E241" s="18">
        <v>22950</v>
      </c>
      <c r="F241" s="18">
        <v>21137</v>
      </c>
      <c r="G241" s="18">
        <v>21136.91</v>
      </c>
      <c r="H241" s="18">
        <v>19839.849999999999</v>
      </c>
      <c r="I241" s="79">
        <f t="shared" si="10"/>
        <v>99.999574206367981</v>
      </c>
      <c r="J241" s="171">
        <f t="shared" si="11"/>
        <v>106.53765023425078</v>
      </c>
    </row>
    <row r="242" spans="1:11" ht="38.25">
      <c r="A242" s="22"/>
      <c r="B242" s="33"/>
      <c r="C242" s="16">
        <v>4110</v>
      </c>
      <c r="D242" s="7" t="s">
        <v>27</v>
      </c>
      <c r="E242" s="18">
        <v>50730</v>
      </c>
      <c r="F242" s="18">
        <v>45085</v>
      </c>
      <c r="G242" s="18">
        <v>45085</v>
      </c>
      <c r="H242" s="18">
        <v>48817</v>
      </c>
      <c r="I242" s="79">
        <f t="shared" si="10"/>
        <v>100</v>
      </c>
      <c r="J242" s="171">
        <f t="shared" si="11"/>
        <v>92.35512219104001</v>
      </c>
    </row>
    <row r="243" spans="1:11" ht="25.5">
      <c r="A243" s="22"/>
      <c r="B243" s="33"/>
      <c r="C243" s="16">
        <v>4120</v>
      </c>
      <c r="D243" s="7" t="s">
        <v>28</v>
      </c>
      <c r="E243" s="18">
        <v>8080</v>
      </c>
      <c r="F243" s="18">
        <v>7160</v>
      </c>
      <c r="G243" s="18">
        <v>7160</v>
      </c>
      <c r="H243" s="18">
        <v>7381</v>
      </c>
      <c r="I243" s="79">
        <f t="shared" si="10"/>
        <v>100</v>
      </c>
      <c r="J243" s="171">
        <f t="shared" si="11"/>
        <v>97.005825768866004</v>
      </c>
    </row>
    <row r="244" spans="1:11" s="1" customFormat="1" ht="25.5">
      <c r="A244" s="22"/>
      <c r="B244" s="33"/>
      <c r="C244" s="16">
        <v>4170</v>
      </c>
      <c r="D244" s="7" t="s">
        <v>29</v>
      </c>
      <c r="E244" s="18"/>
      <c r="F244" s="18">
        <v>1520</v>
      </c>
      <c r="G244" s="18">
        <v>1520</v>
      </c>
      <c r="H244" s="18">
        <v>600</v>
      </c>
      <c r="I244" s="79">
        <f t="shared" si="10"/>
        <v>100</v>
      </c>
      <c r="J244" s="171">
        <f t="shared" si="11"/>
        <v>253.33333333333331</v>
      </c>
    </row>
    <row r="245" spans="1:11" ht="25.5">
      <c r="A245" s="22"/>
      <c r="B245" s="33"/>
      <c r="C245" s="16">
        <v>4210</v>
      </c>
      <c r="D245" s="7" t="s">
        <v>30</v>
      </c>
      <c r="E245" s="18">
        <v>15300</v>
      </c>
      <c r="F245" s="18">
        <v>38293</v>
      </c>
      <c r="G245" s="18">
        <v>36298.769999999997</v>
      </c>
      <c r="H245" s="18">
        <v>24295.42</v>
      </c>
      <c r="I245" s="79">
        <f t="shared" si="10"/>
        <v>94.792181338625852</v>
      </c>
      <c r="J245" s="171">
        <f t="shared" si="11"/>
        <v>149.40581393530138</v>
      </c>
    </row>
    <row r="246" spans="1:11" ht="51">
      <c r="A246" s="22"/>
      <c r="B246" s="33"/>
      <c r="C246" s="16">
        <v>4240</v>
      </c>
      <c r="D246" s="7" t="s">
        <v>95</v>
      </c>
      <c r="E246" s="18">
        <v>10000</v>
      </c>
      <c r="F246" s="18">
        <v>16385</v>
      </c>
      <c r="G246" s="18">
        <v>16384.04</v>
      </c>
      <c r="H246" s="18">
        <v>6910.43</v>
      </c>
      <c r="I246" s="79">
        <f t="shared" si="10"/>
        <v>99.994140982606055</v>
      </c>
      <c r="J246" s="171">
        <f t="shared" si="11"/>
        <v>237.09146898239331</v>
      </c>
    </row>
    <row r="247" spans="1:11">
      <c r="A247" s="22"/>
      <c r="B247" s="33"/>
      <c r="C247" s="16">
        <v>4260</v>
      </c>
      <c r="D247" s="7" t="s">
        <v>35</v>
      </c>
      <c r="E247" s="18">
        <v>3500</v>
      </c>
      <c r="F247" s="18">
        <v>1400</v>
      </c>
      <c r="G247" s="18">
        <v>1399.13</v>
      </c>
      <c r="H247" s="18">
        <v>6462.79</v>
      </c>
      <c r="I247" s="79">
        <f t="shared" si="10"/>
        <v>99.937857142857155</v>
      </c>
      <c r="J247" s="171">
        <f t="shared" si="11"/>
        <v>21.649009174056406</v>
      </c>
    </row>
    <row r="248" spans="1:11" ht="25.5">
      <c r="A248" s="22"/>
      <c r="B248" s="33"/>
      <c r="C248" s="16">
        <v>4270</v>
      </c>
      <c r="D248" s="7" t="s">
        <v>50</v>
      </c>
      <c r="E248" s="18">
        <v>2000</v>
      </c>
      <c r="F248" s="18">
        <v>500</v>
      </c>
      <c r="G248" s="18">
        <v>123.81</v>
      </c>
      <c r="H248" s="18">
        <v>233.6</v>
      </c>
      <c r="I248" s="79">
        <f t="shared" si="10"/>
        <v>24.762</v>
      </c>
      <c r="J248" s="171">
        <f t="shared" si="11"/>
        <v>53.000856164383556</v>
      </c>
    </row>
    <row r="249" spans="1:11" ht="25.5">
      <c r="A249" s="22"/>
      <c r="B249" s="33"/>
      <c r="C249" s="16">
        <v>4280</v>
      </c>
      <c r="D249" s="7" t="s">
        <v>31</v>
      </c>
      <c r="E249" s="18">
        <v>1000</v>
      </c>
      <c r="F249" s="18">
        <v>94</v>
      </c>
      <c r="G249" s="18">
        <v>94</v>
      </c>
      <c r="H249" s="18">
        <v>60</v>
      </c>
      <c r="I249" s="79">
        <f t="shared" si="10"/>
        <v>100</v>
      </c>
      <c r="J249" s="171">
        <f t="shared" si="11"/>
        <v>156.66666666666666</v>
      </c>
    </row>
    <row r="250" spans="1:11" ht="25.5">
      <c r="A250" s="22"/>
      <c r="B250" s="33"/>
      <c r="C250" s="16">
        <v>4300</v>
      </c>
      <c r="D250" s="7" t="s">
        <v>19</v>
      </c>
      <c r="E250" s="18">
        <v>5300</v>
      </c>
      <c r="F250" s="18">
        <v>3300</v>
      </c>
      <c r="G250" s="18">
        <v>2764.2</v>
      </c>
      <c r="H250" s="18">
        <v>5281.36</v>
      </c>
      <c r="I250" s="79">
        <f t="shared" si="10"/>
        <v>83.763636363636365</v>
      </c>
      <c r="J250" s="171">
        <f t="shared" si="11"/>
        <v>52.338791523395486</v>
      </c>
    </row>
    <row r="251" spans="1:11" ht="38.25">
      <c r="A251" s="22"/>
      <c r="B251" s="33"/>
      <c r="C251" s="16">
        <v>4350</v>
      </c>
      <c r="D251" s="7" t="s">
        <v>65</v>
      </c>
      <c r="E251" s="18">
        <v>700</v>
      </c>
      <c r="F251" s="18">
        <v>672</v>
      </c>
      <c r="G251" s="18">
        <v>672</v>
      </c>
      <c r="H251" s="18">
        <v>532</v>
      </c>
      <c r="I251" s="79">
        <f t="shared" si="10"/>
        <v>100</v>
      </c>
      <c r="J251" s="171">
        <f t="shared" si="11"/>
        <v>126.31578947368421</v>
      </c>
    </row>
    <row r="252" spans="1:11" ht="63.75">
      <c r="A252" s="89"/>
      <c r="B252" s="90"/>
      <c r="C252" s="24">
        <v>4370</v>
      </c>
      <c r="D252" s="28" t="s">
        <v>36</v>
      </c>
      <c r="E252" s="26">
        <v>1200</v>
      </c>
      <c r="F252" s="26">
        <v>860</v>
      </c>
      <c r="G252" s="26">
        <v>860</v>
      </c>
      <c r="H252" s="26">
        <v>719.42</v>
      </c>
      <c r="I252" s="79">
        <f t="shared" si="10"/>
        <v>100</v>
      </c>
      <c r="J252" s="171">
        <f t="shared" si="11"/>
        <v>119.54074115259515</v>
      </c>
    </row>
    <row r="253" spans="1:11" ht="25.5">
      <c r="A253" s="139"/>
      <c r="B253" s="146"/>
      <c r="C253" s="77">
        <v>4410</v>
      </c>
      <c r="D253" s="14" t="s">
        <v>37</v>
      </c>
      <c r="E253" s="73">
        <v>3512</v>
      </c>
      <c r="F253" s="73">
        <v>2704</v>
      </c>
      <c r="G253" s="73">
        <v>2703.24</v>
      </c>
      <c r="H253" s="147">
        <v>2806.78</v>
      </c>
      <c r="I253" s="79">
        <f t="shared" si="10"/>
        <v>99.971893491124248</v>
      </c>
      <c r="J253" s="171">
        <f t="shared" si="11"/>
        <v>96.311075324749339</v>
      </c>
    </row>
    <row r="254" spans="1:11" ht="63.75">
      <c r="A254" s="22"/>
      <c r="B254" s="34"/>
      <c r="C254" s="16">
        <v>4440</v>
      </c>
      <c r="D254" s="8" t="s">
        <v>32</v>
      </c>
      <c r="E254" s="18">
        <v>16982</v>
      </c>
      <c r="F254" s="18">
        <v>16982</v>
      </c>
      <c r="G254" s="18">
        <v>16982</v>
      </c>
      <c r="H254" s="18">
        <v>15616</v>
      </c>
      <c r="I254" s="79">
        <f t="shared" si="10"/>
        <v>100</v>
      </c>
      <c r="J254" s="171">
        <f t="shared" si="11"/>
        <v>108.74743852459017</v>
      </c>
    </row>
    <row r="255" spans="1:11" ht="72">
      <c r="A255" s="84"/>
      <c r="B255" s="34"/>
      <c r="C255" s="16">
        <v>4700</v>
      </c>
      <c r="D255" s="39" t="s">
        <v>64</v>
      </c>
      <c r="E255" s="18">
        <v>1500</v>
      </c>
      <c r="F255" s="18">
        <v>570</v>
      </c>
      <c r="G255" s="19">
        <v>570</v>
      </c>
      <c r="H255" s="18">
        <v>660</v>
      </c>
      <c r="I255" s="79">
        <f t="shared" si="10"/>
        <v>100</v>
      </c>
      <c r="J255" s="171">
        <f t="shared" si="11"/>
        <v>86.36363636363636</v>
      </c>
    </row>
    <row r="256" spans="1:11" ht="72">
      <c r="A256" s="84"/>
      <c r="B256" s="34"/>
      <c r="C256" s="16">
        <v>4740</v>
      </c>
      <c r="D256" s="58" t="s">
        <v>67</v>
      </c>
      <c r="E256" s="18">
        <v>556</v>
      </c>
      <c r="F256" s="18">
        <v>855</v>
      </c>
      <c r="G256" s="19">
        <v>854.5</v>
      </c>
      <c r="H256" s="18">
        <v>646.73</v>
      </c>
      <c r="I256" s="79">
        <f t="shared" si="10"/>
        <v>99.941520467836256</v>
      </c>
      <c r="J256" s="171">
        <f t="shared" si="11"/>
        <v>132.12623505945294</v>
      </c>
      <c r="K256" s="183"/>
    </row>
    <row r="257" spans="1:10" ht="48">
      <c r="A257" s="56"/>
      <c r="B257" s="94"/>
      <c r="C257" s="172">
        <v>4750</v>
      </c>
      <c r="D257" s="184" t="s">
        <v>61</v>
      </c>
      <c r="E257" s="18">
        <v>2800</v>
      </c>
      <c r="F257" s="18">
        <v>2383</v>
      </c>
      <c r="G257" s="18">
        <v>2205.7800000000002</v>
      </c>
      <c r="H257" s="18">
        <v>2005.62</v>
      </c>
      <c r="I257" s="79">
        <f t="shared" si="10"/>
        <v>92.563155686109951</v>
      </c>
      <c r="J257" s="171">
        <f t="shared" si="11"/>
        <v>109.97995632273314</v>
      </c>
    </row>
    <row r="258" spans="1:10" ht="21" customHeight="1">
      <c r="A258" s="22"/>
      <c r="B258" s="34" t="s">
        <v>100</v>
      </c>
      <c r="C258" s="16"/>
      <c r="D258" s="10" t="s">
        <v>101</v>
      </c>
      <c r="E258" s="11">
        <f>E259+E260+E261+E262+E263+E264+E265+E266+E267+E268+E269+E270+E271+E272</f>
        <v>593000</v>
      </c>
      <c r="F258" s="11">
        <f>F259+F260+F261+F262+F263+F264+F265+F266+F267+F268+F269+F270+F271+F272</f>
        <v>598710</v>
      </c>
      <c r="G258" s="11">
        <f>G259+G260+G261+G262+G263+G264+G265+G266+G267+G268+G269+G270+G271+G272</f>
        <v>583443.47999999986</v>
      </c>
      <c r="H258" s="11">
        <f>H259+H260+H261+H262+H263+H264+H265+H266+H267+H268+H269+H270+H271+H272</f>
        <v>499588</v>
      </c>
      <c r="I258" s="79">
        <f t="shared" si="10"/>
        <v>97.450097710076648</v>
      </c>
      <c r="J258" s="171">
        <f t="shared" si="11"/>
        <v>116.78492677966641</v>
      </c>
    </row>
    <row r="259" spans="1:10" ht="51">
      <c r="A259" s="22"/>
      <c r="B259" s="33"/>
      <c r="C259" s="16">
        <v>3020</v>
      </c>
      <c r="D259" s="9" t="s">
        <v>24</v>
      </c>
      <c r="E259" s="18"/>
      <c r="F259" s="18">
        <v>47000</v>
      </c>
      <c r="G259" s="18">
        <v>46325.02</v>
      </c>
      <c r="H259" s="18">
        <v>38000</v>
      </c>
      <c r="I259" s="79">
        <f t="shared" si="10"/>
        <v>98.563872340425533</v>
      </c>
      <c r="J259" s="171">
        <f t="shared" si="11"/>
        <v>121.90794736842105</v>
      </c>
    </row>
    <row r="260" spans="1:10" ht="38.25">
      <c r="A260" s="22"/>
      <c r="B260" s="33"/>
      <c r="C260" s="16">
        <v>4010</v>
      </c>
      <c r="D260" s="7" t="s">
        <v>25</v>
      </c>
      <c r="E260" s="18">
        <v>415738</v>
      </c>
      <c r="F260" s="18">
        <v>376500</v>
      </c>
      <c r="G260" s="18">
        <v>371973.19</v>
      </c>
      <c r="H260" s="18">
        <v>317000</v>
      </c>
      <c r="I260" s="79">
        <f t="shared" si="10"/>
        <v>98.797660026560436</v>
      </c>
      <c r="J260" s="171">
        <f t="shared" si="11"/>
        <v>117.34170031545742</v>
      </c>
    </row>
    <row r="261" spans="1:10" ht="38.25">
      <c r="A261" s="22"/>
      <c r="B261" s="33"/>
      <c r="C261" s="16">
        <v>4040</v>
      </c>
      <c r="D261" s="7" t="s">
        <v>26</v>
      </c>
      <c r="E261" s="18">
        <v>26000</v>
      </c>
      <c r="F261" s="18">
        <v>25459</v>
      </c>
      <c r="G261" s="18">
        <v>25458.04</v>
      </c>
      <c r="H261" s="18">
        <v>22335.39</v>
      </c>
      <c r="I261" s="79">
        <f t="shared" si="10"/>
        <v>99.996229231313094</v>
      </c>
      <c r="J261" s="171">
        <f t="shared" si="11"/>
        <v>113.98072744644263</v>
      </c>
    </row>
    <row r="262" spans="1:10" ht="38.25">
      <c r="A262" s="22"/>
      <c r="B262" s="33"/>
      <c r="C262" s="16">
        <v>4110</v>
      </c>
      <c r="D262" s="7" t="s">
        <v>27</v>
      </c>
      <c r="E262" s="18">
        <v>67940</v>
      </c>
      <c r="F262" s="18">
        <v>65291</v>
      </c>
      <c r="G262" s="18">
        <v>61331.35</v>
      </c>
      <c r="H262" s="18">
        <v>54000</v>
      </c>
      <c r="I262" s="79">
        <f t="shared" si="10"/>
        <v>93.935381599301579</v>
      </c>
      <c r="J262" s="171">
        <f t="shared" si="11"/>
        <v>113.57657407407406</v>
      </c>
    </row>
    <row r="263" spans="1:10" ht="25.5">
      <c r="A263" s="22"/>
      <c r="B263" s="33"/>
      <c r="C263" s="16">
        <v>4120</v>
      </c>
      <c r="D263" s="7" t="s">
        <v>28</v>
      </c>
      <c r="E263" s="18">
        <v>10822</v>
      </c>
      <c r="F263" s="18">
        <v>10822</v>
      </c>
      <c r="G263" s="18">
        <v>10809.3</v>
      </c>
      <c r="H263" s="18">
        <v>9200</v>
      </c>
      <c r="I263" s="79">
        <f t="shared" ref="I263:I326" si="15">(G263/F263)*100</f>
        <v>99.882646460912952</v>
      </c>
      <c r="J263" s="171">
        <f t="shared" ref="J263:J326" si="16">(G263/H263)*100</f>
        <v>117.49239130434781</v>
      </c>
    </row>
    <row r="264" spans="1:10" ht="25.5">
      <c r="A264" s="22"/>
      <c r="B264" s="33"/>
      <c r="C264" s="16">
        <v>4210</v>
      </c>
      <c r="D264" s="7" t="s">
        <v>30</v>
      </c>
      <c r="E264" s="18">
        <v>30000</v>
      </c>
      <c r="F264" s="18">
        <v>30389</v>
      </c>
      <c r="G264" s="18">
        <v>27097.52</v>
      </c>
      <c r="H264" s="18">
        <v>18601.02</v>
      </c>
      <c r="I264" s="79">
        <f t="shared" si="15"/>
        <v>89.168843989601498</v>
      </c>
      <c r="J264" s="171">
        <f t="shared" si="16"/>
        <v>145.67760262609255</v>
      </c>
    </row>
    <row r="265" spans="1:10" ht="51">
      <c r="A265" s="22"/>
      <c r="B265" s="33"/>
      <c r="C265" s="16">
        <v>4240</v>
      </c>
      <c r="D265" s="7" t="s">
        <v>95</v>
      </c>
      <c r="E265" s="18">
        <v>1800</v>
      </c>
      <c r="F265" s="18">
        <v>1800</v>
      </c>
      <c r="G265" s="18">
        <v>1208.3499999999999</v>
      </c>
      <c r="H265" s="18">
        <v>1667.79</v>
      </c>
      <c r="I265" s="79">
        <f t="shared" si="15"/>
        <v>67.130555555555546</v>
      </c>
      <c r="J265" s="171">
        <f t="shared" si="16"/>
        <v>72.452167239280712</v>
      </c>
    </row>
    <row r="266" spans="1:10">
      <c r="A266" s="22"/>
      <c r="B266" s="33"/>
      <c r="C266" s="16">
        <v>4260</v>
      </c>
      <c r="D266" s="7" t="s">
        <v>35</v>
      </c>
      <c r="E266" s="18">
        <v>5000</v>
      </c>
      <c r="F266" s="18">
        <v>5979</v>
      </c>
      <c r="G266" s="18">
        <v>5978.75</v>
      </c>
      <c r="H266" s="18">
        <v>5267.96</v>
      </c>
      <c r="I266" s="79">
        <f t="shared" si="15"/>
        <v>99.995818698779061</v>
      </c>
      <c r="J266" s="171">
        <f t="shared" si="16"/>
        <v>113.49269926119409</v>
      </c>
    </row>
    <row r="267" spans="1:10" ht="25.5">
      <c r="A267" s="22"/>
      <c r="B267" s="33"/>
      <c r="C267" s="16">
        <v>4270</v>
      </c>
      <c r="D267" s="7" t="s">
        <v>50</v>
      </c>
      <c r="E267" s="18">
        <v>1500</v>
      </c>
      <c r="F267" s="18">
        <v>1500</v>
      </c>
      <c r="G267" s="18">
        <v>1286.1199999999999</v>
      </c>
      <c r="H267" s="18">
        <v>1480.67</v>
      </c>
      <c r="I267" s="79">
        <f t="shared" si="15"/>
        <v>85.74133333333333</v>
      </c>
      <c r="J267" s="171">
        <f t="shared" si="16"/>
        <v>86.860677936339613</v>
      </c>
    </row>
    <row r="268" spans="1:10" ht="25.5">
      <c r="A268" s="22"/>
      <c r="B268" s="33"/>
      <c r="C268" s="16">
        <v>4280</v>
      </c>
      <c r="D268" s="7" t="s">
        <v>31</v>
      </c>
      <c r="E268" s="18">
        <v>300</v>
      </c>
      <c r="F268" s="18">
        <v>300</v>
      </c>
      <c r="G268" s="18">
        <v>70</v>
      </c>
      <c r="H268" s="18">
        <v>284.60000000000002</v>
      </c>
      <c r="I268" s="79">
        <f t="shared" si="15"/>
        <v>23.333333333333332</v>
      </c>
      <c r="J268" s="171">
        <f t="shared" si="16"/>
        <v>24.595924104005622</v>
      </c>
    </row>
    <row r="269" spans="1:10" ht="25.5">
      <c r="A269" s="22"/>
      <c r="B269" s="33"/>
      <c r="C269" s="16">
        <v>4300</v>
      </c>
      <c r="D269" s="7" t="s">
        <v>19</v>
      </c>
      <c r="E269" s="18">
        <v>6944</v>
      </c>
      <c r="F269" s="18">
        <v>8941</v>
      </c>
      <c r="G269" s="18">
        <v>7592.58</v>
      </c>
      <c r="H269" s="18">
        <v>9009.81</v>
      </c>
      <c r="I269" s="79">
        <f t="shared" si="15"/>
        <v>84.918689184654966</v>
      </c>
      <c r="J269" s="171">
        <f t="shared" si="16"/>
        <v>84.270145541359923</v>
      </c>
    </row>
    <row r="270" spans="1:10" ht="38.25">
      <c r="A270" s="22"/>
      <c r="B270" s="33"/>
      <c r="C270" s="16">
        <v>4350</v>
      </c>
      <c r="D270" s="7" t="s">
        <v>65</v>
      </c>
      <c r="E270" s="18">
        <v>2000</v>
      </c>
      <c r="F270" s="18">
        <v>2000</v>
      </c>
      <c r="G270" s="18">
        <v>1724.26</v>
      </c>
      <c r="H270" s="18">
        <v>1961.76</v>
      </c>
      <c r="I270" s="79">
        <f t="shared" si="15"/>
        <v>86.212999999999994</v>
      </c>
      <c r="J270" s="171">
        <f t="shared" si="16"/>
        <v>87.89352418236686</v>
      </c>
    </row>
    <row r="271" spans="1:10" ht="25.5">
      <c r="A271" s="22"/>
      <c r="B271" s="33"/>
      <c r="C271" s="16">
        <v>4430</v>
      </c>
      <c r="D271" s="14" t="s">
        <v>20</v>
      </c>
      <c r="E271" s="18">
        <v>1000</v>
      </c>
      <c r="F271" s="18">
        <v>1000</v>
      </c>
      <c r="G271" s="18">
        <v>860</v>
      </c>
      <c r="H271" s="18">
        <v>747</v>
      </c>
      <c r="I271" s="79">
        <f t="shared" si="15"/>
        <v>86</v>
      </c>
      <c r="J271" s="171">
        <f t="shared" si="16"/>
        <v>115.12717536813923</v>
      </c>
    </row>
    <row r="272" spans="1:10" ht="63.75">
      <c r="A272" s="22"/>
      <c r="B272" s="33"/>
      <c r="C272" s="16">
        <v>4440</v>
      </c>
      <c r="D272" s="15" t="s">
        <v>32</v>
      </c>
      <c r="E272" s="18">
        <v>23956</v>
      </c>
      <c r="F272" s="18">
        <v>21729</v>
      </c>
      <c r="G272" s="18">
        <v>21729</v>
      </c>
      <c r="H272" s="18">
        <v>20032</v>
      </c>
      <c r="I272" s="79">
        <f t="shared" si="15"/>
        <v>100</v>
      </c>
      <c r="J272" s="171">
        <f t="shared" si="16"/>
        <v>108.47144568690096</v>
      </c>
    </row>
    <row r="273" spans="1:10" ht="29.25" customHeight="1">
      <c r="A273" s="22"/>
      <c r="B273" s="34" t="s">
        <v>102</v>
      </c>
      <c r="C273" s="16"/>
      <c r="D273" s="10" t="s">
        <v>103</v>
      </c>
      <c r="E273" s="68">
        <f>E274+E275+E276+E277+E278+E279+E280+E281+E282+E283</f>
        <v>84800</v>
      </c>
      <c r="F273" s="68">
        <f>F274+F275+F276+F277+F278+F279+F280+F281+F282+F283</f>
        <v>89800</v>
      </c>
      <c r="G273" s="68">
        <f>G274+G275+G276+G277+G278+G279+G280+G281+G282+G283</f>
        <v>79899.959999999992</v>
      </c>
      <c r="H273" s="68">
        <f>H274+H275+H276+H277+H278+H279+H280+H281+H282+H283</f>
        <v>83816.73</v>
      </c>
      <c r="I273" s="79">
        <f t="shared" si="15"/>
        <v>88.975456570155899</v>
      </c>
      <c r="J273" s="171">
        <f t="shared" si="16"/>
        <v>95.326983049804014</v>
      </c>
    </row>
    <row r="274" spans="1:10" ht="38.25">
      <c r="A274" s="56"/>
      <c r="B274" s="173"/>
      <c r="C274" s="116">
        <v>4010</v>
      </c>
      <c r="D274" s="36" t="s">
        <v>25</v>
      </c>
      <c r="E274" s="18">
        <v>32715</v>
      </c>
      <c r="F274" s="18">
        <v>32715</v>
      </c>
      <c r="G274" s="18">
        <v>26605.759999999998</v>
      </c>
      <c r="H274" s="18">
        <v>28527.599999999999</v>
      </c>
      <c r="I274" s="79">
        <f t="shared" si="15"/>
        <v>81.325874980895605</v>
      </c>
      <c r="J274" s="171">
        <f t="shared" si="16"/>
        <v>93.263225788359335</v>
      </c>
    </row>
    <row r="275" spans="1:10" ht="38.25">
      <c r="A275" s="102"/>
      <c r="B275" s="95"/>
      <c r="C275" s="93">
        <v>4040</v>
      </c>
      <c r="D275" s="148" t="s">
        <v>26</v>
      </c>
      <c r="E275" s="69">
        <v>2081</v>
      </c>
      <c r="F275" s="69">
        <v>2081</v>
      </c>
      <c r="G275" s="69">
        <v>2080.8000000000002</v>
      </c>
      <c r="H275" s="69">
        <v>1884.96</v>
      </c>
      <c r="I275" s="79">
        <f t="shared" si="15"/>
        <v>99.990389235944264</v>
      </c>
      <c r="J275" s="171">
        <f t="shared" si="16"/>
        <v>110.3896103896104</v>
      </c>
    </row>
    <row r="276" spans="1:10" ht="38.25">
      <c r="A276" s="22"/>
      <c r="B276" s="33"/>
      <c r="C276" s="16">
        <v>4110</v>
      </c>
      <c r="D276" s="7" t="s">
        <v>27</v>
      </c>
      <c r="E276" s="19">
        <v>5352</v>
      </c>
      <c r="F276" s="19">
        <v>5352</v>
      </c>
      <c r="G276" s="19">
        <v>4566.3999999999996</v>
      </c>
      <c r="H276" s="19">
        <v>4875.93</v>
      </c>
      <c r="I276" s="180">
        <f t="shared" si="15"/>
        <v>85.321375186846026</v>
      </c>
      <c r="J276" s="182">
        <f t="shared" si="16"/>
        <v>93.651877693075974</v>
      </c>
    </row>
    <row r="277" spans="1:10" s="1" customFormat="1" ht="25.5">
      <c r="A277" s="84"/>
      <c r="B277" s="33"/>
      <c r="C277" s="16">
        <v>4120</v>
      </c>
      <c r="D277" s="7" t="s">
        <v>28</v>
      </c>
      <c r="E277" s="18">
        <v>852</v>
      </c>
      <c r="F277" s="18">
        <v>852</v>
      </c>
      <c r="G277" s="19">
        <v>719.34</v>
      </c>
      <c r="H277" s="18">
        <v>665.76</v>
      </c>
      <c r="I277" s="79">
        <f t="shared" si="15"/>
        <v>84.429577464788736</v>
      </c>
      <c r="J277" s="171">
        <f t="shared" si="16"/>
        <v>108.04794520547946</v>
      </c>
    </row>
    <row r="278" spans="1:10" s="1" customFormat="1" ht="25.5">
      <c r="A278" s="84"/>
      <c r="B278" s="33"/>
      <c r="C278" s="16">
        <v>4170</v>
      </c>
      <c r="D278" s="7" t="s">
        <v>29</v>
      </c>
      <c r="E278" s="18"/>
      <c r="F278" s="18"/>
      <c r="G278" s="19"/>
      <c r="H278" s="18">
        <v>3715.08</v>
      </c>
      <c r="I278" s="79"/>
      <c r="J278" s="171">
        <f t="shared" si="16"/>
        <v>0</v>
      </c>
    </row>
    <row r="279" spans="1:10" ht="25.5">
      <c r="A279" s="84"/>
      <c r="B279" s="33"/>
      <c r="C279" s="16">
        <v>4210</v>
      </c>
      <c r="D279" s="14" t="s">
        <v>30</v>
      </c>
      <c r="E279" s="18">
        <v>28800</v>
      </c>
      <c r="F279" s="18">
        <v>31800</v>
      </c>
      <c r="G279" s="19">
        <v>31008.16</v>
      </c>
      <c r="H279" s="18">
        <v>31748.28</v>
      </c>
      <c r="I279" s="79">
        <f t="shared" si="15"/>
        <v>97.509937106918244</v>
      </c>
      <c r="J279" s="171">
        <f t="shared" si="16"/>
        <v>97.668787096497837</v>
      </c>
    </row>
    <row r="280" spans="1:10" ht="25.5">
      <c r="A280" s="84"/>
      <c r="B280" s="33"/>
      <c r="C280" s="16">
        <v>4300</v>
      </c>
      <c r="D280" s="14" t="s">
        <v>19</v>
      </c>
      <c r="E280" s="18">
        <v>10000</v>
      </c>
      <c r="F280" s="18">
        <v>12000</v>
      </c>
      <c r="G280" s="19">
        <v>10644.5</v>
      </c>
      <c r="H280" s="18">
        <v>8991.1200000000008</v>
      </c>
      <c r="I280" s="79">
        <f t="shared" si="15"/>
        <v>88.704166666666666</v>
      </c>
      <c r="J280" s="171">
        <f t="shared" si="16"/>
        <v>118.38903273452026</v>
      </c>
    </row>
    <row r="281" spans="1:10" ht="25.5">
      <c r="A281" s="84"/>
      <c r="B281" s="33"/>
      <c r="C281" s="16">
        <v>4430</v>
      </c>
      <c r="D281" s="14" t="s">
        <v>20</v>
      </c>
      <c r="E281" s="18">
        <v>2000</v>
      </c>
      <c r="F281" s="18">
        <v>2000</v>
      </c>
      <c r="G281" s="19">
        <v>1575</v>
      </c>
      <c r="H281" s="18">
        <v>1001</v>
      </c>
      <c r="I281" s="79">
        <f t="shared" si="15"/>
        <v>78.75</v>
      </c>
      <c r="J281" s="171">
        <f t="shared" si="16"/>
        <v>157.34265734265733</v>
      </c>
    </row>
    <row r="282" spans="1:10" ht="63.75">
      <c r="A282" s="84"/>
      <c r="B282" s="33"/>
      <c r="C282" s="16">
        <v>4440</v>
      </c>
      <c r="D282" s="15" t="s">
        <v>32</v>
      </c>
      <c r="E282" s="18">
        <v>1000</v>
      </c>
      <c r="F282" s="18">
        <v>1000</v>
      </c>
      <c r="G282" s="19">
        <v>1000</v>
      </c>
      <c r="H282" s="18">
        <v>907</v>
      </c>
      <c r="I282" s="79">
        <f t="shared" si="15"/>
        <v>100</v>
      </c>
      <c r="J282" s="171">
        <f t="shared" si="16"/>
        <v>110.25358324145536</v>
      </c>
    </row>
    <row r="283" spans="1:10" ht="63.75">
      <c r="A283" s="84"/>
      <c r="B283" s="33"/>
      <c r="C283" s="16">
        <v>4520</v>
      </c>
      <c r="D283" s="15" t="s">
        <v>104</v>
      </c>
      <c r="E283" s="18">
        <v>2000</v>
      </c>
      <c r="F283" s="18">
        <v>2000</v>
      </c>
      <c r="G283" s="19">
        <v>1700</v>
      </c>
      <c r="H283" s="18">
        <v>1500</v>
      </c>
      <c r="I283" s="79">
        <f t="shared" si="15"/>
        <v>85</v>
      </c>
      <c r="J283" s="171">
        <f t="shared" si="16"/>
        <v>113.33333333333333</v>
      </c>
    </row>
    <row r="284" spans="1:10" ht="51">
      <c r="A284" s="84"/>
      <c r="B284" s="34" t="s">
        <v>105</v>
      </c>
      <c r="C284" s="16"/>
      <c r="D284" s="20" t="s">
        <v>106</v>
      </c>
      <c r="E284" s="11">
        <f>E285+E286+E287+E288+E289+E290+E291+E292+E293+E294++E295+E296</f>
        <v>152000</v>
      </c>
      <c r="F284" s="11">
        <f>F285+F286+F287+F288+F289+F290+F291+F292+F293+F294++F295+F296</f>
        <v>152452</v>
      </c>
      <c r="G284" s="11">
        <f>G285+G286+G287+G288+G289+G290+G291+G292+G293+G294++G295+G296</f>
        <v>152000.22999999998</v>
      </c>
      <c r="H284" s="11">
        <f>H285+H286+H287+H288+H289+H290+H291+H292+H293+H294++H295+H296</f>
        <v>140802</v>
      </c>
      <c r="I284" s="79">
        <f t="shared" si="15"/>
        <v>99.703664104111439</v>
      </c>
      <c r="J284" s="171">
        <f t="shared" si="16"/>
        <v>107.95317538103151</v>
      </c>
    </row>
    <row r="285" spans="1:10" ht="38.25">
      <c r="A285" s="84"/>
      <c r="B285" s="33"/>
      <c r="C285" s="2">
        <v>4010</v>
      </c>
      <c r="D285" s="7" t="s">
        <v>25</v>
      </c>
      <c r="E285" s="18">
        <v>110650</v>
      </c>
      <c r="F285" s="18">
        <v>111454</v>
      </c>
      <c r="G285" s="18">
        <v>111453.98</v>
      </c>
      <c r="H285" s="18">
        <v>102000</v>
      </c>
      <c r="I285" s="79">
        <f t="shared" si="15"/>
        <v>99.999982055377103</v>
      </c>
      <c r="J285" s="171">
        <f t="shared" si="16"/>
        <v>109.26860784313726</v>
      </c>
    </row>
    <row r="286" spans="1:10" ht="38.25">
      <c r="A286" s="84"/>
      <c r="B286" s="33"/>
      <c r="C286" s="2">
        <v>4040</v>
      </c>
      <c r="D286" s="7" t="s">
        <v>26</v>
      </c>
      <c r="E286" s="18">
        <v>8650</v>
      </c>
      <c r="F286" s="18">
        <v>8650</v>
      </c>
      <c r="G286" s="18">
        <v>8644.4699999999993</v>
      </c>
      <c r="H286" s="18">
        <v>5963.25</v>
      </c>
      <c r="I286" s="79">
        <f t="shared" si="15"/>
        <v>99.936069364161838</v>
      </c>
      <c r="J286" s="171">
        <f t="shared" si="16"/>
        <v>144.96239466733743</v>
      </c>
    </row>
    <row r="287" spans="1:10" ht="38.25">
      <c r="A287" s="84"/>
      <c r="B287" s="33"/>
      <c r="C287" s="16">
        <v>4110</v>
      </c>
      <c r="D287" s="7" t="s">
        <v>27</v>
      </c>
      <c r="E287" s="18">
        <v>18200</v>
      </c>
      <c r="F287" s="18">
        <v>16903</v>
      </c>
      <c r="G287" s="18">
        <v>16902.41</v>
      </c>
      <c r="H287" s="18">
        <v>17000</v>
      </c>
      <c r="I287" s="79">
        <f t="shared" si="15"/>
        <v>99.996509495355852</v>
      </c>
      <c r="J287" s="171">
        <f t="shared" si="16"/>
        <v>99.425941176470587</v>
      </c>
    </row>
    <row r="288" spans="1:10" ht="25.5">
      <c r="A288" s="84"/>
      <c r="B288" s="33"/>
      <c r="C288" s="16">
        <v>4120</v>
      </c>
      <c r="D288" s="7" t="s">
        <v>28</v>
      </c>
      <c r="E288" s="18">
        <v>2900</v>
      </c>
      <c r="F288" s="18">
        <v>2652</v>
      </c>
      <c r="G288" s="18">
        <v>2651.87</v>
      </c>
      <c r="H288" s="18">
        <v>2660</v>
      </c>
      <c r="I288" s="79">
        <f t="shared" si="15"/>
        <v>99.995098039215677</v>
      </c>
      <c r="J288" s="171">
        <f t="shared" si="16"/>
        <v>99.694360902255625</v>
      </c>
    </row>
    <row r="289" spans="1:11" ht="25.5">
      <c r="A289" s="84"/>
      <c r="B289" s="33"/>
      <c r="C289" s="16">
        <v>4210</v>
      </c>
      <c r="D289" s="14" t="s">
        <v>30</v>
      </c>
      <c r="E289" s="18">
        <v>2500</v>
      </c>
      <c r="F289" s="18">
        <v>3116</v>
      </c>
      <c r="G289" s="18">
        <v>3115.65</v>
      </c>
      <c r="H289" s="18">
        <v>5640.34</v>
      </c>
      <c r="I289" s="79">
        <f t="shared" si="15"/>
        <v>99.988767650834404</v>
      </c>
      <c r="J289" s="171">
        <f t="shared" si="16"/>
        <v>55.238691284567956</v>
      </c>
    </row>
    <row r="290" spans="1:11" s="1" customFormat="1" ht="25.5">
      <c r="A290" s="84"/>
      <c r="B290" s="33"/>
      <c r="C290" s="16">
        <v>4280</v>
      </c>
      <c r="D290" s="15" t="s">
        <v>31</v>
      </c>
      <c r="E290" s="18">
        <v>200</v>
      </c>
      <c r="F290" s="18">
        <v>200</v>
      </c>
      <c r="G290" s="18">
        <v>187.15</v>
      </c>
      <c r="H290" s="18">
        <v>54</v>
      </c>
      <c r="I290" s="79">
        <f t="shared" si="15"/>
        <v>93.575000000000003</v>
      </c>
      <c r="J290" s="171">
        <f t="shared" si="16"/>
        <v>346.57407407407408</v>
      </c>
    </row>
    <row r="291" spans="1:11" ht="25.5">
      <c r="A291" s="84"/>
      <c r="B291" s="33"/>
      <c r="C291" s="16">
        <v>4300</v>
      </c>
      <c r="D291" s="14" t="s">
        <v>19</v>
      </c>
      <c r="E291" s="18">
        <v>500</v>
      </c>
      <c r="F291" s="18">
        <v>181</v>
      </c>
      <c r="G291" s="18">
        <v>172.95</v>
      </c>
      <c r="H291" s="18">
        <v>174.59</v>
      </c>
      <c r="I291" s="79">
        <f t="shared" si="15"/>
        <v>95.552486187845304</v>
      </c>
      <c r="J291" s="171">
        <f t="shared" si="16"/>
        <v>99.06065639498253</v>
      </c>
    </row>
    <row r="292" spans="1:11" ht="25.5">
      <c r="A292" s="84"/>
      <c r="B292" s="33"/>
      <c r="C292" s="16">
        <v>4430</v>
      </c>
      <c r="D292" s="14" t="s">
        <v>20</v>
      </c>
      <c r="E292" s="18">
        <v>485</v>
      </c>
      <c r="F292" s="18"/>
      <c r="G292" s="18"/>
      <c r="H292" s="18">
        <v>198.5</v>
      </c>
      <c r="I292" s="79"/>
      <c r="J292" s="171">
        <f t="shared" si="16"/>
        <v>0</v>
      </c>
    </row>
    <row r="293" spans="1:11" s="1" customFormat="1" ht="63.75">
      <c r="A293" s="84"/>
      <c r="B293" s="33"/>
      <c r="C293" s="16">
        <v>4440</v>
      </c>
      <c r="D293" s="15" t="s">
        <v>32</v>
      </c>
      <c r="E293" s="18">
        <v>4415</v>
      </c>
      <c r="F293" s="18">
        <v>4667</v>
      </c>
      <c r="G293" s="18">
        <v>4667</v>
      </c>
      <c r="H293" s="18">
        <v>4231</v>
      </c>
      <c r="I293" s="79">
        <f t="shared" si="15"/>
        <v>100</v>
      </c>
      <c r="J293" s="171">
        <f t="shared" si="16"/>
        <v>110.30489246041124</v>
      </c>
    </row>
    <row r="294" spans="1:11" ht="76.5">
      <c r="A294" s="84"/>
      <c r="B294" s="33"/>
      <c r="C294" s="16">
        <v>4700</v>
      </c>
      <c r="D294" s="7" t="s">
        <v>64</v>
      </c>
      <c r="E294" s="18">
        <v>1500</v>
      </c>
      <c r="F294" s="18">
        <v>1500</v>
      </c>
      <c r="G294" s="18">
        <v>1500</v>
      </c>
      <c r="H294" s="18">
        <v>1355</v>
      </c>
      <c r="I294" s="79">
        <f t="shared" si="15"/>
        <v>100</v>
      </c>
      <c r="J294" s="171">
        <f t="shared" si="16"/>
        <v>110.70110701107012</v>
      </c>
      <c r="K294" s="183"/>
    </row>
    <row r="295" spans="1:11" ht="72">
      <c r="A295" s="86"/>
      <c r="B295" s="94"/>
      <c r="C295" s="172">
        <v>4740</v>
      </c>
      <c r="D295" s="184" t="s">
        <v>67</v>
      </c>
      <c r="E295" s="18">
        <v>500</v>
      </c>
      <c r="F295" s="18">
        <v>500</v>
      </c>
      <c r="G295" s="18">
        <v>495.44</v>
      </c>
      <c r="H295" s="18">
        <v>102.64</v>
      </c>
      <c r="I295" s="79">
        <f t="shared" si="15"/>
        <v>99.087999999999994</v>
      </c>
      <c r="J295" s="171">
        <f t="shared" si="16"/>
        <v>482.69680436477006</v>
      </c>
    </row>
    <row r="296" spans="1:11" ht="53.25" customHeight="1">
      <c r="A296" s="84"/>
      <c r="B296" s="33"/>
      <c r="C296" s="16">
        <v>4750</v>
      </c>
      <c r="D296" s="8" t="s">
        <v>61</v>
      </c>
      <c r="E296" s="19">
        <v>1500</v>
      </c>
      <c r="F296" s="19">
        <v>2629</v>
      </c>
      <c r="G296" s="19">
        <v>2209.31</v>
      </c>
      <c r="H296" s="19">
        <v>1422.68</v>
      </c>
      <c r="I296" s="79">
        <f t="shared" si="15"/>
        <v>84.036135412704454</v>
      </c>
      <c r="J296" s="171">
        <f t="shared" si="16"/>
        <v>155.292124722355</v>
      </c>
    </row>
    <row r="297" spans="1:11" ht="38.25">
      <c r="A297" s="86"/>
      <c r="B297" s="87" t="s">
        <v>107</v>
      </c>
      <c r="C297" s="149"/>
      <c r="D297" s="150" t="s">
        <v>108</v>
      </c>
      <c r="E297" s="11">
        <f>E298+E299+E300+E301+E302+E303</f>
        <v>15000</v>
      </c>
      <c r="F297" s="11">
        <f>F298+F299+F300+F301+F302+F303</f>
        <v>15000</v>
      </c>
      <c r="G297" s="11">
        <f>G298+G299+G300+G301+G302+G303</f>
        <v>12329.640000000001</v>
      </c>
      <c r="H297" s="11">
        <f>H298+H299+H300+H301+H302+H303</f>
        <v>14225</v>
      </c>
      <c r="I297" s="79">
        <f t="shared" si="15"/>
        <v>82.197600000000008</v>
      </c>
      <c r="J297" s="171">
        <f t="shared" si="16"/>
        <v>86.675852372583478</v>
      </c>
    </row>
    <row r="298" spans="1:11" s="1" customFormat="1" ht="25.5">
      <c r="A298" s="84"/>
      <c r="B298" s="33"/>
      <c r="C298" s="16">
        <v>4210</v>
      </c>
      <c r="D298" s="8" t="s">
        <v>30</v>
      </c>
      <c r="E298" s="18">
        <v>4700</v>
      </c>
      <c r="F298" s="18">
        <v>4335</v>
      </c>
      <c r="G298" s="18">
        <v>2922.87</v>
      </c>
      <c r="H298" s="18">
        <v>4593.24</v>
      </c>
      <c r="I298" s="79">
        <f t="shared" si="15"/>
        <v>67.424913494809687</v>
      </c>
      <c r="J298" s="171">
        <f t="shared" si="16"/>
        <v>63.634166731980045</v>
      </c>
    </row>
    <row r="299" spans="1:11" ht="25.5">
      <c r="A299" s="84"/>
      <c r="B299" s="33"/>
      <c r="C299" s="16">
        <v>4300</v>
      </c>
      <c r="D299" s="8" t="s">
        <v>19</v>
      </c>
      <c r="E299" s="18">
        <v>1000</v>
      </c>
      <c r="F299" s="18">
        <v>1711</v>
      </c>
      <c r="G299" s="18">
        <v>1710.06</v>
      </c>
      <c r="H299" s="18">
        <v>886.43</v>
      </c>
      <c r="I299" s="79">
        <f t="shared" si="15"/>
        <v>99.945061367621264</v>
      </c>
      <c r="J299" s="171">
        <f t="shared" si="16"/>
        <v>192.91540223142266</v>
      </c>
    </row>
    <row r="300" spans="1:11" ht="25.5">
      <c r="A300" s="84"/>
      <c r="B300" s="33"/>
      <c r="C300" s="16">
        <v>4410</v>
      </c>
      <c r="D300" s="8" t="s">
        <v>37</v>
      </c>
      <c r="E300" s="18">
        <v>1200</v>
      </c>
      <c r="F300" s="18">
        <v>1000</v>
      </c>
      <c r="G300" s="18">
        <v>516.11</v>
      </c>
      <c r="H300" s="18">
        <v>1077.1500000000001</v>
      </c>
      <c r="I300" s="79">
        <f t="shared" si="15"/>
        <v>51.611000000000004</v>
      </c>
      <c r="J300" s="171">
        <f t="shared" si="16"/>
        <v>47.914403750638257</v>
      </c>
    </row>
    <row r="301" spans="1:11" ht="64.5" customHeight="1">
      <c r="A301" s="84"/>
      <c r="B301" s="33"/>
      <c r="C301" s="16">
        <v>4700</v>
      </c>
      <c r="D301" s="58" t="s">
        <v>64</v>
      </c>
      <c r="E301" s="18">
        <v>6500</v>
      </c>
      <c r="F301" s="18">
        <v>6940</v>
      </c>
      <c r="G301" s="18">
        <v>6809</v>
      </c>
      <c r="H301" s="18">
        <v>6465</v>
      </c>
      <c r="I301" s="79">
        <f t="shared" si="15"/>
        <v>98.112391930835727</v>
      </c>
      <c r="J301" s="171">
        <f t="shared" si="16"/>
        <v>105.32095901005414</v>
      </c>
    </row>
    <row r="302" spans="1:11" s="1" customFormat="1" ht="72">
      <c r="A302" s="84"/>
      <c r="B302" s="33"/>
      <c r="C302" s="16">
        <v>4740</v>
      </c>
      <c r="D302" s="58" t="s">
        <v>67</v>
      </c>
      <c r="E302" s="18">
        <v>1442</v>
      </c>
      <c r="F302" s="18">
        <v>919</v>
      </c>
      <c r="G302" s="18">
        <v>276.60000000000002</v>
      </c>
      <c r="H302" s="18">
        <v>1048.18</v>
      </c>
      <c r="I302" s="79">
        <f t="shared" si="15"/>
        <v>30.097932535364532</v>
      </c>
      <c r="J302" s="171">
        <f t="shared" si="16"/>
        <v>26.388597378312884</v>
      </c>
    </row>
    <row r="303" spans="1:11" ht="48">
      <c r="A303" s="84"/>
      <c r="B303" s="33"/>
      <c r="C303" s="16">
        <v>4750</v>
      </c>
      <c r="D303" s="58" t="s">
        <v>61</v>
      </c>
      <c r="E303" s="18">
        <v>158</v>
      </c>
      <c r="F303" s="18">
        <v>95</v>
      </c>
      <c r="G303" s="18">
        <v>95</v>
      </c>
      <c r="H303" s="18">
        <v>155</v>
      </c>
      <c r="I303" s="79">
        <f t="shared" si="15"/>
        <v>100</v>
      </c>
      <c r="J303" s="171">
        <f t="shared" si="16"/>
        <v>61.29032258064516</v>
      </c>
    </row>
    <row r="304" spans="1:11" ht="17.25" customHeight="1">
      <c r="A304" s="84"/>
      <c r="B304" s="34" t="s">
        <v>109</v>
      </c>
      <c r="C304" s="16"/>
      <c r="D304" s="20" t="s">
        <v>110</v>
      </c>
      <c r="E304" s="11">
        <f>E305+E306+E307+E308+E309+E310+E311+E312+E313+E314+E315</f>
        <v>99000</v>
      </c>
      <c r="F304" s="11">
        <f>F305+F306+F307+F308+F309+F310+F311+F312+F313+F314+F315</f>
        <v>107740</v>
      </c>
      <c r="G304" s="11">
        <f>G305+G306+G307+G308+G309+G310+G311+G312+G313+G314+G315</f>
        <v>107084.76</v>
      </c>
      <c r="H304" s="11">
        <f>H305+H306+H307+H308+H309+H310+H311+H312+H313+H314+H315</f>
        <v>86024</v>
      </c>
      <c r="I304" s="79">
        <f t="shared" si="15"/>
        <v>99.39183218860218</v>
      </c>
      <c r="J304" s="171">
        <f t="shared" si="16"/>
        <v>124.48242350971822</v>
      </c>
    </row>
    <row r="305" spans="1:10" ht="38.25">
      <c r="A305" s="84"/>
      <c r="B305" s="33"/>
      <c r="C305" s="16">
        <v>4010</v>
      </c>
      <c r="D305" s="7" t="s">
        <v>25</v>
      </c>
      <c r="E305" s="18">
        <v>70050</v>
      </c>
      <c r="F305" s="18">
        <v>73493</v>
      </c>
      <c r="G305" s="18">
        <v>73492.53</v>
      </c>
      <c r="H305" s="18">
        <v>63880</v>
      </c>
      <c r="I305" s="79">
        <f t="shared" si="15"/>
        <v>99.999360483311335</v>
      </c>
      <c r="J305" s="171">
        <f t="shared" si="16"/>
        <v>115.0477927363807</v>
      </c>
    </row>
    <row r="306" spans="1:10" ht="38.25">
      <c r="A306" s="84"/>
      <c r="B306" s="33"/>
      <c r="C306" s="16">
        <v>4040</v>
      </c>
      <c r="D306" s="7" t="s">
        <v>26</v>
      </c>
      <c r="E306" s="18">
        <v>4750</v>
      </c>
      <c r="F306" s="18">
        <v>4699</v>
      </c>
      <c r="G306" s="18">
        <v>4698.5200000000004</v>
      </c>
      <c r="H306" s="18">
        <v>3900</v>
      </c>
      <c r="I306" s="79">
        <f t="shared" si="15"/>
        <v>99.989785060651215</v>
      </c>
      <c r="J306" s="171">
        <f t="shared" si="16"/>
        <v>120.4748717948718</v>
      </c>
    </row>
    <row r="307" spans="1:10" ht="38.25">
      <c r="A307" s="84"/>
      <c r="B307" s="33"/>
      <c r="C307" s="16">
        <v>4110</v>
      </c>
      <c r="D307" s="7" t="s">
        <v>27</v>
      </c>
      <c r="E307" s="18">
        <v>10400</v>
      </c>
      <c r="F307" s="18">
        <v>10400</v>
      </c>
      <c r="G307" s="18">
        <v>10323.709999999999</v>
      </c>
      <c r="H307" s="18">
        <v>6608</v>
      </c>
      <c r="I307" s="79">
        <f t="shared" si="15"/>
        <v>99.266442307692301</v>
      </c>
      <c r="J307" s="171">
        <f t="shared" si="16"/>
        <v>156.23047820823243</v>
      </c>
    </row>
    <row r="308" spans="1:10" ht="25.5">
      <c r="A308" s="84"/>
      <c r="B308" s="33"/>
      <c r="C308" s="16">
        <v>4120</v>
      </c>
      <c r="D308" s="7" t="s">
        <v>28</v>
      </c>
      <c r="E308" s="18">
        <v>1800</v>
      </c>
      <c r="F308" s="18">
        <v>1639</v>
      </c>
      <c r="G308" s="18">
        <v>1638.1</v>
      </c>
      <c r="H308" s="18">
        <v>1466</v>
      </c>
      <c r="I308" s="79">
        <f t="shared" si="15"/>
        <v>99.94508846857839</v>
      </c>
      <c r="J308" s="171">
        <f t="shared" si="16"/>
        <v>111.7394270122783</v>
      </c>
    </row>
    <row r="309" spans="1:10" ht="25.5">
      <c r="A309" s="84"/>
      <c r="B309" s="33"/>
      <c r="C309" s="16">
        <v>4210</v>
      </c>
      <c r="D309" s="14" t="s">
        <v>30</v>
      </c>
      <c r="E309" s="18">
        <v>2769</v>
      </c>
      <c r="F309" s="18">
        <v>2427</v>
      </c>
      <c r="G309" s="18">
        <v>2182.67</v>
      </c>
      <c r="H309" s="18">
        <v>2114.84</v>
      </c>
      <c r="I309" s="79">
        <f t="shared" si="15"/>
        <v>89.932838895756078</v>
      </c>
      <c r="J309" s="171">
        <f t="shared" si="16"/>
        <v>103.20733483384086</v>
      </c>
    </row>
    <row r="310" spans="1:10">
      <c r="A310" s="84"/>
      <c r="B310" s="33"/>
      <c r="C310" s="16">
        <v>4260</v>
      </c>
      <c r="D310" s="15" t="s">
        <v>35</v>
      </c>
      <c r="E310" s="18">
        <v>2500</v>
      </c>
      <c r="F310" s="18">
        <v>2500</v>
      </c>
      <c r="G310" s="18">
        <v>2230.59</v>
      </c>
      <c r="H310" s="18">
        <v>1744.49</v>
      </c>
      <c r="I310" s="79">
        <f t="shared" si="15"/>
        <v>89.223600000000005</v>
      </c>
      <c r="J310" s="171">
        <f t="shared" si="16"/>
        <v>127.86487741402932</v>
      </c>
    </row>
    <row r="311" spans="1:10" ht="25.5">
      <c r="A311" s="84"/>
      <c r="B311" s="33"/>
      <c r="C311" s="16">
        <v>4270</v>
      </c>
      <c r="D311" s="15" t="s">
        <v>50</v>
      </c>
      <c r="E311" s="18"/>
      <c r="F311" s="18">
        <v>226</v>
      </c>
      <c r="G311" s="19">
        <v>225.7</v>
      </c>
      <c r="H311" s="18">
        <v>103.7</v>
      </c>
      <c r="I311" s="79">
        <f t="shared" si="15"/>
        <v>99.86725663716814</v>
      </c>
      <c r="J311" s="171">
        <f t="shared" si="16"/>
        <v>217.64705882352939</v>
      </c>
    </row>
    <row r="312" spans="1:10" ht="25.5">
      <c r="A312" s="84"/>
      <c r="B312" s="33"/>
      <c r="C312" s="16">
        <v>4280</v>
      </c>
      <c r="D312" s="15" t="s">
        <v>31</v>
      </c>
      <c r="E312" s="18">
        <v>100</v>
      </c>
      <c r="F312" s="18">
        <v>150</v>
      </c>
      <c r="G312" s="19">
        <v>146.65</v>
      </c>
      <c r="H312" s="18">
        <v>90.6</v>
      </c>
      <c r="I312" s="79">
        <f t="shared" si="15"/>
        <v>97.766666666666666</v>
      </c>
      <c r="J312" s="171">
        <f t="shared" si="16"/>
        <v>161.86534216335542</v>
      </c>
    </row>
    <row r="313" spans="1:10" ht="25.5">
      <c r="A313" s="84"/>
      <c r="B313" s="33"/>
      <c r="C313" s="51">
        <v>4300</v>
      </c>
      <c r="D313" s="15" t="s">
        <v>19</v>
      </c>
      <c r="E313" s="50">
        <v>3000</v>
      </c>
      <c r="F313" s="19">
        <v>3000</v>
      </c>
      <c r="G313" s="19">
        <v>2940.29</v>
      </c>
      <c r="H313" s="19">
        <v>2641.37</v>
      </c>
      <c r="I313" s="180">
        <f t="shared" si="15"/>
        <v>98.009666666666661</v>
      </c>
      <c r="J313" s="171">
        <f t="shared" si="16"/>
        <v>111.31685451110597</v>
      </c>
    </row>
    <row r="314" spans="1:10">
      <c r="A314" s="84"/>
      <c r="B314" s="33"/>
      <c r="C314" s="51">
        <v>4440</v>
      </c>
      <c r="D314" s="44" t="s">
        <v>96</v>
      </c>
      <c r="E314" s="50">
        <v>3631</v>
      </c>
      <c r="F314" s="19">
        <v>3833</v>
      </c>
      <c r="G314" s="19">
        <v>3833</v>
      </c>
      <c r="H314" s="25">
        <v>3475</v>
      </c>
      <c r="I314" s="79">
        <f t="shared" si="15"/>
        <v>100</v>
      </c>
      <c r="J314" s="171">
        <f t="shared" si="16"/>
        <v>110.30215827338129</v>
      </c>
    </row>
    <row r="315" spans="1:10" ht="60">
      <c r="A315" s="86"/>
      <c r="B315" s="94"/>
      <c r="C315" s="41">
        <v>6060</v>
      </c>
      <c r="D315" s="61" t="s">
        <v>38</v>
      </c>
      <c r="E315" s="47"/>
      <c r="F315" s="47">
        <v>5373</v>
      </c>
      <c r="G315" s="18">
        <v>5373</v>
      </c>
      <c r="H315" s="18">
        <v>0</v>
      </c>
      <c r="I315" s="79">
        <f t="shared" si="15"/>
        <v>100</v>
      </c>
      <c r="J315" s="171"/>
    </row>
    <row r="316" spans="1:10" ht="25.5">
      <c r="A316" s="86"/>
      <c r="B316" s="87" t="s">
        <v>111</v>
      </c>
      <c r="C316" s="41"/>
      <c r="D316" s="42" t="s">
        <v>68</v>
      </c>
      <c r="E316" s="49">
        <f>E317+E318+E319</f>
        <v>53555</v>
      </c>
      <c r="F316" s="49">
        <f>F317+F318+F319</f>
        <v>134765</v>
      </c>
      <c r="G316" s="49">
        <f>G317+G318+G319</f>
        <v>78847.679999999993</v>
      </c>
      <c r="H316" s="49">
        <f>H317+H318+H319</f>
        <v>52121.599999999999</v>
      </c>
      <c r="I316" s="79">
        <f t="shared" si="15"/>
        <v>58.507535339294328</v>
      </c>
      <c r="J316" s="171">
        <f t="shared" si="16"/>
        <v>151.27639980353632</v>
      </c>
    </row>
    <row r="317" spans="1:10" ht="25.5">
      <c r="A317" s="84"/>
      <c r="B317" s="34"/>
      <c r="C317" s="16">
        <v>3240</v>
      </c>
      <c r="D317" s="15" t="s">
        <v>112</v>
      </c>
      <c r="E317" s="18">
        <v>5219</v>
      </c>
      <c r="F317" s="18">
        <v>5488</v>
      </c>
      <c r="G317" s="19">
        <v>5488</v>
      </c>
      <c r="H317" s="18">
        <v>5712</v>
      </c>
      <c r="I317" s="79">
        <f t="shared" si="15"/>
        <v>100</v>
      </c>
      <c r="J317" s="171">
        <f t="shared" si="16"/>
        <v>96.078431372549019</v>
      </c>
    </row>
    <row r="318" spans="1:10" ht="25.5">
      <c r="A318" s="84"/>
      <c r="B318" s="34"/>
      <c r="C318" s="16">
        <v>4300</v>
      </c>
      <c r="D318" s="15" t="s">
        <v>19</v>
      </c>
      <c r="E318" s="18">
        <v>26055</v>
      </c>
      <c r="F318" s="18">
        <v>106996</v>
      </c>
      <c r="G318" s="19">
        <v>51078.68</v>
      </c>
      <c r="H318" s="18">
        <v>25990.6</v>
      </c>
      <c r="I318" s="79">
        <f t="shared" si="15"/>
        <v>47.738868742756743</v>
      </c>
      <c r="J318" s="171">
        <f t="shared" si="16"/>
        <v>196.52751379344841</v>
      </c>
    </row>
    <row r="319" spans="1:10">
      <c r="A319" s="84"/>
      <c r="B319" s="33"/>
      <c r="C319" s="16">
        <v>4440</v>
      </c>
      <c r="D319" s="44" t="s">
        <v>96</v>
      </c>
      <c r="E319" s="18">
        <v>22281</v>
      </c>
      <c r="F319" s="18">
        <v>22281</v>
      </c>
      <c r="G319" s="19">
        <v>22281</v>
      </c>
      <c r="H319" s="18">
        <v>20419</v>
      </c>
      <c r="I319" s="79">
        <f t="shared" si="15"/>
        <v>100</v>
      </c>
      <c r="J319" s="171">
        <f t="shared" si="16"/>
        <v>109.11895783339047</v>
      </c>
    </row>
    <row r="320" spans="1:10" ht="25.5">
      <c r="A320" s="22" t="s">
        <v>113</v>
      </c>
      <c r="B320" s="34"/>
      <c r="C320" s="21"/>
      <c r="D320" s="5" t="s">
        <v>114</v>
      </c>
      <c r="E320" s="11">
        <f>E321+E323</f>
        <v>52000</v>
      </c>
      <c r="F320" s="11">
        <f>F321+F323</f>
        <v>52000</v>
      </c>
      <c r="G320" s="11">
        <f>G321+G323</f>
        <v>51317.13</v>
      </c>
      <c r="H320" s="11">
        <f>H321+H323</f>
        <v>50792.160000000003</v>
      </c>
      <c r="I320" s="79">
        <f t="shared" si="15"/>
        <v>98.686788461538455</v>
      </c>
      <c r="J320" s="171">
        <f t="shared" si="16"/>
        <v>101.03356502263341</v>
      </c>
    </row>
    <row r="321" spans="1:11" s="1" customFormat="1" ht="25.5">
      <c r="A321" s="84"/>
      <c r="B321" s="34" t="s">
        <v>115</v>
      </c>
      <c r="C321" s="17"/>
      <c r="D321" s="52" t="s">
        <v>116</v>
      </c>
      <c r="E321" s="11">
        <f>E322</f>
        <v>2000</v>
      </c>
      <c r="F321" s="11">
        <f>F322</f>
        <v>2000</v>
      </c>
      <c r="G321" s="11">
        <f>G322</f>
        <v>1960</v>
      </c>
      <c r="H321" s="11">
        <f>H322</f>
        <v>700</v>
      </c>
      <c r="I321" s="79">
        <f t="shared" si="15"/>
        <v>98</v>
      </c>
      <c r="J321" s="171">
        <f t="shared" si="16"/>
        <v>280</v>
      </c>
    </row>
    <row r="322" spans="1:11" ht="25.5">
      <c r="A322" s="22"/>
      <c r="B322" s="33"/>
      <c r="C322" s="16">
        <v>4300</v>
      </c>
      <c r="D322" s="153" t="s">
        <v>19</v>
      </c>
      <c r="E322" s="19">
        <v>2000</v>
      </c>
      <c r="F322" s="19">
        <v>2000</v>
      </c>
      <c r="G322" s="19">
        <v>1960</v>
      </c>
      <c r="H322" s="19">
        <v>700</v>
      </c>
      <c r="I322" s="79">
        <f t="shared" si="15"/>
        <v>98</v>
      </c>
      <c r="J322" s="171">
        <f t="shared" si="16"/>
        <v>280</v>
      </c>
    </row>
    <row r="323" spans="1:11" ht="25.5">
      <c r="A323" s="91"/>
      <c r="B323" s="57">
        <v>85154</v>
      </c>
      <c r="C323" s="151"/>
      <c r="D323" s="54" t="s">
        <v>117</v>
      </c>
      <c r="E323" s="152">
        <f>E324+E326+E325+E327</f>
        <v>50000</v>
      </c>
      <c r="F323" s="152">
        <f>F324+F326+F325+F327</f>
        <v>50000</v>
      </c>
      <c r="G323" s="152">
        <f>G324+G326+G325+G327</f>
        <v>49357.13</v>
      </c>
      <c r="H323" s="152">
        <f>H324+H326+H325+H327</f>
        <v>50092.160000000003</v>
      </c>
      <c r="I323" s="79">
        <f t="shared" si="15"/>
        <v>98.714259999999996</v>
      </c>
      <c r="J323" s="171">
        <f t="shared" si="16"/>
        <v>98.532644629419039</v>
      </c>
    </row>
    <row r="324" spans="1:11" ht="38.25">
      <c r="A324" s="56"/>
      <c r="B324" s="94"/>
      <c r="C324" s="27">
        <v>3030</v>
      </c>
      <c r="D324" s="48" t="s">
        <v>63</v>
      </c>
      <c r="E324" s="47">
        <v>5000</v>
      </c>
      <c r="F324" s="18">
        <v>5000</v>
      </c>
      <c r="G324" s="47">
        <v>4849</v>
      </c>
      <c r="H324" s="47">
        <v>2193.5</v>
      </c>
      <c r="I324" s="79">
        <f t="shared" si="15"/>
        <v>96.98</v>
      </c>
      <c r="J324" s="171">
        <f t="shared" si="16"/>
        <v>221.06222931388194</v>
      </c>
    </row>
    <row r="325" spans="1:11" ht="25.5">
      <c r="A325" s="56"/>
      <c r="B325" s="94"/>
      <c r="C325" s="27">
        <v>4170</v>
      </c>
      <c r="D325" s="7" t="s">
        <v>29</v>
      </c>
      <c r="E325" s="47">
        <v>2000</v>
      </c>
      <c r="F325" s="18">
        <v>2000</v>
      </c>
      <c r="G325" s="47">
        <v>1940</v>
      </c>
      <c r="H325" s="47">
        <v>0</v>
      </c>
      <c r="I325" s="79">
        <f t="shared" si="15"/>
        <v>97</v>
      </c>
      <c r="J325" s="171"/>
    </row>
    <row r="326" spans="1:11" ht="25.5">
      <c r="A326" s="84"/>
      <c r="B326" s="33"/>
      <c r="C326" s="16">
        <v>4210</v>
      </c>
      <c r="D326" s="44" t="s">
        <v>30</v>
      </c>
      <c r="E326" s="18">
        <v>16000</v>
      </c>
      <c r="F326" s="18">
        <v>16000</v>
      </c>
      <c r="G326" s="19">
        <v>15611.46</v>
      </c>
      <c r="H326" s="18">
        <v>23119.4</v>
      </c>
      <c r="I326" s="79">
        <f t="shared" si="15"/>
        <v>97.571624999999997</v>
      </c>
      <c r="J326" s="171">
        <f t="shared" si="16"/>
        <v>67.525368305405848</v>
      </c>
    </row>
    <row r="327" spans="1:11" ht="25.5">
      <c r="A327" s="103"/>
      <c r="B327" s="90"/>
      <c r="C327" s="24">
        <v>4300</v>
      </c>
      <c r="D327" s="43" t="s">
        <v>19</v>
      </c>
      <c r="E327" s="26">
        <v>27000</v>
      </c>
      <c r="F327" s="26">
        <v>27000</v>
      </c>
      <c r="G327" s="26">
        <v>26956.67</v>
      </c>
      <c r="H327" s="45">
        <v>24779.26</v>
      </c>
      <c r="I327" s="79">
        <f t="shared" ref="I327:I390" si="17">(G327/F327)*100</f>
        <v>99.839518518518517</v>
      </c>
      <c r="J327" s="171">
        <f t="shared" ref="J327:J386" si="18">(G327/H327)*100</f>
        <v>108.78722770575069</v>
      </c>
    </row>
    <row r="328" spans="1:11" ht="25.5">
      <c r="A328" s="22" t="s">
        <v>118</v>
      </c>
      <c r="B328" s="100"/>
      <c r="C328" s="16"/>
      <c r="D328" s="5" t="s">
        <v>119</v>
      </c>
      <c r="E328" s="70">
        <f>E330+E332+E347+E349+E353+E355+E389+E391</f>
        <v>1701500</v>
      </c>
      <c r="F328" s="70">
        <f>F330+F332+F347+F349+F353+F355+F389+F391</f>
        <v>1671393</v>
      </c>
      <c r="G328" s="70">
        <f>G330+G332+G347+G349+G353+G355+G389+G391</f>
        <v>1588578.35</v>
      </c>
      <c r="H328" s="70">
        <f>H330+H332+H347+H349+H353+H355+H389+H391</f>
        <v>1515340.12</v>
      </c>
      <c r="I328" s="79">
        <f t="shared" si="17"/>
        <v>95.04517190152167</v>
      </c>
      <c r="J328" s="171">
        <f t="shared" si="18"/>
        <v>104.83312155689511</v>
      </c>
    </row>
    <row r="329" spans="1:11">
      <c r="A329" s="135"/>
      <c r="B329" s="134"/>
      <c r="C329" s="27"/>
      <c r="D329" s="137" t="s">
        <v>187</v>
      </c>
      <c r="E329" s="66">
        <f>E334+E335+E336+E337+E357+E360+E361+E364+E367</f>
        <v>257700</v>
      </c>
      <c r="F329" s="66">
        <f>F334+F335+F336+F337+F357+F360+F361+F364+F367</f>
        <v>256675</v>
      </c>
      <c r="G329" s="66">
        <f>G334+G335+G336+G337+G357+G360+G361+G364+G367</f>
        <v>194765.7</v>
      </c>
      <c r="H329" s="66">
        <f>H334+H335+H336+H337+H357+H360+H361+H364+H367</f>
        <v>264329.94</v>
      </c>
      <c r="I329" s="79">
        <f t="shared" si="17"/>
        <v>75.88027661439564</v>
      </c>
      <c r="J329" s="171">
        <f t="shared" si="18"/>
        <v>73.682799610214417</v>
      </c>
    </row>
    <row r="330" spans="1:11" ht="25.5">
      <c r="A330" s="86"/>
      <c r="B330" s="104" t="s">
        <v>120</v>
      </c>
      <c r="C330" s="27"/>
      <c r="D330" s="3" t="s">
        <v>121</v>
      </c>
      <c r="E330" s="11">
        <f>E331</f>
        <v>15000</v>
      </c>
      <c r="F330" s="11">
        <f>F331</f>
        <v>15000</v>
      </c>
      <c r="G330" s="71">
        <f>G331</f>
        <v>8570</v>
      </c>
      <c r="H330" s="71">
        <f>H331</f>
        <v>4302.2299999999996</v>
      </c>
      <c r="I330" s="79">
        <f t="shared" si="17"/>
        <v>57.133333333333333</v>
      </c>
      <c r="J330" s="171">
        <f t="shared" si="18"/>
        <v>199.19902004309395</v>
      </c>
    </row>
    <row r="331" spans="1:11" ht="67.5">
      <c r="A331" s="84"/>
      <c r="B331" s="100"/>
      <c r="C331" s="51">
        <v>4330</v>
      </c>
      <c r="D331" s="125" t="s">
        <v>122</v>
      </c>
      <c r="E331" s="18">
        <v>15000</v>
      </c>
      <c r="F331" s="18">
        <v>15000</v>
      </c>
      <c r="G331" s="19">
        <v>8570</v>
      </c>
      <c r="H331" s="18">
        <v>4302.2299999999996</v>
      </c>
      <c r="I331" s="79">
        <f t="shared" si="17"/>
        <v>57.133333333333333</v>
      </c>
      <c r="J331" s="171">
        <f t="shared" si="18"/>
        <v>199.19902004309395</v>
      </c>
    </row>
    <row r="332" spans="1:11" ht="108">
      <c r="A332" s="84"/>
      <c r="B332" s="34" t="s">
        <v>123</v>
      </c>
      <c r="C332" s="2"/>
      <c r="D332" s="38" t="s">
        <v>177</v>
      </c>
      <c r="E332" s="64">
        <f t="shared" ref="E332:G332" si="19">SUM(E333:E346)</f>
        <v>1074000</v>
      </c>
      <c r="F332" s="64">
        <f t="shared" si="19"/>
        <v>890000</v>
      </c>
      <c r="G332" s="64">
        <f t="shared" si="19"/>
        <v>886483.95000000007</v>
      </c>
      <c r="H332" s="64">
        <f>SUM(H333:H346)</f>
        <v>917749.76000000001</v>
      </c>
      <c r="I332" s="79">
        <f t="shared" si="17"/>
        <v>99.604938202247197</v>
      </c>
      <c r="J332" s="171">
        <f t="shared" si="18"/>
        <v>96.593209678420408</v>
      </c>
    </row>
    <row r="333" spans="1:11" ht="25.5">
      <c r="A333" s="84"/>
      <c r="B333" s="34"/>
      <c r="C333" s="16">
        <v>3110</v>
      </c>
      <c r="D333" s="7" t="s">
        <v>124</v>
      </c>
      <c r="E333" s="66">
        <v>1040000</v>
      </c>
      <c r="F333" s="66">
        <v>862000</v>
      </c>
      <c r="G333" s="72">
        <v>860873.38</v>
      </c>
      <c r="H333" s="72">
        <v>872602.26</v>
      </c>
      <c r="I333" s="79">
        <f t="shared" si="17"/>
        <v>99.869301624129932</v>
      </c>
      <c r="J333" s="171">
        <f t="shared" si="18"/>
        <v>98.655873295583717</v>
      </c>
    </row>
    <row r="334" spans="1:11" ht="38.25">
      <c r="A334" s="84"/>
      <c r="B334" s="34"/>
      <c r="C334" s="16">
        <v>4010</v>
      </c>
      <c r="D334" s="7" t="s">
        <v>25</v>
      </c>
      <c r="E334" s="18">
        <v>22880</v>
      </c>
      <c r="F334" s="18">
        <v>16550</v>
      </c>
      <c r="G334" s="19">
        <v>15350</v>
      </c>
      <c r="H334" s="19">
        <v>19981.599999999999</v>
      </c>
      <c r="I334" s="79">
        <f t="shared" si="17"/>
        <v>92.749244712990944</v>
      </c>
      <c r="J334" s="171">
        <f t="shared" si="18"/>
        <v>76.820675021019341</v>
      </c>
      <c r="K334" s="183"/>
    </row>
    <row r="335" spans="1:11" ht="38.25">
      <c r="A335" s="86"/>
      <c r="B335" s="87"/>
      <c r="C335" s="172">
        <v>4040</v>
      </c>
      <c r="D335" s="36" t="s">
        <v>26</v>
      </c>
      <c r="E335" s="18">
        <v>1700</v>
      </c>
      <c r="F335" s="18">
        <v>1700</v>
      </c>
      <c r="G335" s="18">
        <v>1698.42</v>
      </c>
      <c r="H335" s="18">
        <v>1703.01</v>
      </c>
      <c r="I335" s="79">
        <f t="shared" si="17"/>
        <v>99.907058823529411</v>
      </c>
      <c r="J335" s="171">
        <f t="shared" si="18"/>
        <v>99.730477213874252</v>
      </c>
    </row>
    <row r="336" spans="1:11" ht="38.25">
      <c r="A336" s="84"/>
      <c r="B336" s="34"/>
      <c r="C336" s="16">
        <v>4110</v>
      </c>
      <c r="D336" s="7" t="s">
        <v>27</v>
      </c>
      <c r="E336" s="18">
        <v>3950</v>
      </c>
      <c r="F336" s="18">
        <v>3350</v>
      </c>
      <c r="G336" s="19">
        <v>2384.11</v>
      </c>
      <c r="H336" s="19">
        <v>4131.67</v>
      </c>
      <c r="I336" s="79">
        <f t="shared" si="17"/>
        <v>71.167462686567177</v>
      </c>
      <c r="J336" s="171">
        <f t="shared" si="18"/>
        <v>57.703301570551382</v>
      </c>
    </row>
    <row r="337" spans="1:10" ht="25.5">
      <c r="A337" s="84"/>
      <c r="B337" s="34"/>
      <c r="C337" s="16">
        <v>4120</v>
      </c>
      <c r="D337" s="7" t="s">
        <v>28</v>
      </c>
      <c r="E337" s="18">
        <v>600</v>
      </c>
      <c r="F337" s="18">
        <v>505</v>
      </c>
      <c r="G337" s="19">
        <v>365.01</v>
      </c>
      <c r="H337" s="19">
        <v>530.12</v>
      </c>
      <c r="I337" s="79">
        <f t="shared" si="17"/>
        <v>72.279207920792075</v>
      </c>
      <c r="J337" s="171">
        <f t="shared" si="18"/>
        <v>68.854221685656086</v>
      </c>
    </row>
    <row r="338" spans="1:10" s="1" customFormat="1" ht="25.5">
      <c r="A338" s="84"/>
      <c r="B338" s="34"/>
      <c r="C338" s="16">
        <v>4170</v>
      </c>
      <c r="D338" s="7" t="s">
        <v>29</v>
      </c>
      <c r="E338" s="18"/>
      <c r="F338" s="18"/>
      <c r="G338" s="19"/>
      <c r="H338" s="19">
        <v>3878</v>
      </c>
      <c r="I338" s="79"/>
      <c r="J338" s="171">
        <f t="shared" si="18"/>
        <v>0</v>
      </c>
    </row>
    <row r="339" spans="1:10" ht="25.5">
      <c r="A339" s="84"/>
      <c r="B339" s="34"/>
      <c r="C339" s="16">
        <v>4210</v>
      </c>
      <c r="D339" s="15" t="s">
        <v>30</v>
      </c>
      <c r="E339" s="19">
        <v>1000</v>
      </c>
      <c r="F339" s="19">
        <v>2250</v>
      </c>
      <c r="G339" s="19">
        <v>2247.9299999999998</v>
      </c>
      <c r="H339" s="19">
        <v>5550</v>
      </c>
      <c r="I339" s="79">
        <f t="shared" si="17"/>
        <v>99.908000000000001</v>
      </c>
      <c r="J339" s="171">
        <f t="shared" si="18"/>
        <v>40.50324324324324</v>
      </c>
    </row>
    <row r="340" spans="1:10" ht="25.5">
      <c r="A340" s="86"/>
      <c r="B340" s="87"/>
      <c r="C340" s="27">
        <v>4300</v>
      </c>
      <c r="D340" s="40" t="s">
        <v>19</v>
      </c>
      <c r="E340" s="18">
        <v>1000</v>
      </c>
      <c r="F340" s="18">
        <v>1000</v>
      </c>
      <c r="G340" s="18">
        <v>923</v>
      </c>
      <c r="H340" s="18"/>
      <c r="I340" s="79">
        <f t="shared" si="17"/>
        <v>92.300000000000011</v>
      </c>
      <c r="J340" s="171"/>
    </row>
    <row r="341" spans="1:10" s="1" customFormat="1" ht="60">
      <c r="A341" s="86"/>
      <c r="B341" s="87"/>
      <c r="C341" s="27">
        <v>4370</v>
      </c>
      <c r="D341" s="39" t="s">
        <v>36</v>
      </c>
      <c r="E341" s="18"/>
      <c r="F341" s="18">
        <v>350</v>
      </c>
      <c r="G341" s="18">
        <v>350</v>
      </c>
      <c r="H341" s="18">
        <v>200</v>
      </c>
      <c r="I341" s="79">
        <f t="shared" si="17"/>
        <v>100</v>
      </c>
      <c r="J341" s="171">
        <f t="shared" si="18"/>
        <v>175</v>
      </c>
    </row>
    <row r="342" spans="1:10" ht="56.25" customHeight="1">
      <c r="A342" s="86"/>
      <c r="B342" s="87"/>
      <c r="C342" s="27">
        <v>4440</v>
      </c>
      <c r="D342" s="63" t="s">
        <v>32</v>
      </c>
      <c r="E342" s="18">
        <v>950</v>
      </c>
      <c r="F342" s="18">
        <v>95</v>
      </c>
      <c r="G342" s="18">
        <v>95</v>
      </c>
      <c r="H342" s="18">
        <v>907</v>
      </c>
      <c r="I342" s="79">
        <f t="shared" si="17"/>
        <v>100</v>
      </c>
      <c r="J342" s="171">
        <f t="shared" si="18"/>
        <v>10.474090407938258</v>
      </c>
    </row>
    <row r="343" spans="1:10" ht="66" customHeight="1">
      <c r="A343" s="84"/>
      <c r="B343" s="34"/>
      <c r="C343" s="16">
        <v>4700</v>
      </c>
      <c r="D343" s="59" t="s">
        <v>64</v>
      </c>
      <c r="E343" s="18">
        <v>920</v>
      </c>
      <c r="F343" s="18"/>
      <c r="G343" s="19"/>
      <c r="H343" s="19">
        <v>870</v>
      </c>
      <c r="I343" s="79"/>
      <c r="J343" s="171">
        <f t="shared" si="18"/>
        <v>0</v>
      </c>
    </row>
    <row r="344" spans="1:10" ht="72">
      <c r="A344" s="103"/>
      <c r="B344" s="105"/>
      <c r="C344" s="24">
        <v>4740</v>
      </c>
      <c r="D344" s="58" t="s">
        <v>67</v>
      </c>
      <c r="E344" s="25">
        <v>400</v>
      </c>
      <c r="F344" s="25">
        <v>302</v>
      </c>
      <c r="G344" s="26">
        <v>300</v>
      </c>
      <c r="H344" s="26">
        <v>0</v>
      </c>
      <c r="I344" s="79">
        <f t="shared" si="17"/>
        <v>99.337748344370851</v>
      </c>
      <c r="J344" s="171"/>
    </row>
    <row r="345" spans="1:10" s="1" customFormat="1" ht="48">
      <c r="A345" s="84"/>
      <c r="B345" s="34"/>
      <c r="C345" s="16">
        <v>4750</v>
      </c>
      <c r="D345" s="58" t="s">
        <v>61</v>
      </c>
      <c r="E345" s="19">
        <v>600</v>
      </c>
      <c r="F345" s="19">
        <v>1898</v>
      </c>
      <c r="G345" s="19">
        <v>1897.1</v>
      </c>
      <c r="H345" s="19">
        <v>1396.1</v>
      </c>
      <c r="I345" s="79">
        <f t="shared" si="17"/>
        <v>99.952581664910426</v>
      </c>
      <c r="J345" s="171">
        <f t="shared" si="18"/>
        <v>135.88568154143687</v>
      </c>
    </row>
    <row r="346" spans="1:10" s="1" customFormat="1" ht="49.5" customHeight="1">
      <c r="A346" s="168"/>
      <c r="B346" s="169"/>
      <c r="C346" s="162">
        <v>6060</v>
      </c>
      <c r="D346" s="170" t="s">
        <v>38</v>
      </c>
      <c r="E346" s="18"/>
      <c r="F346" s="18"/>
      <c r="G346" s="18"/>
      <c r="H346" s="18">
        <v>6000</v>
      </c>
      <c r="I346" s="79"/>
      <c r="J346" s="171">
        <f t="shared" si="18"/>
        <v>0</v>
      </c>
    </row>
    <row r="347" spans="1:10" ht="120">
      <c r="A347" s="102"/>
      <c r="B347" s="106">
        <v>85213</v>
      </c>
      <c r="C347" s="96"/>
      <c r="D347" s="138" t="s">
        <v>174</v>
      </c>
      <c r="E347" s="154">
        <f>E348</f>
        <v>11000</v>
      </c>
      <c r="F347" s="154">
        <f>F348</f>
        <v>9063</v>
      </c>
      <c r="G347" s="154">
        <f>G348</f>
        <v>8815.52</v>
      </c>
      <c r="H347" s="154">
        <f>H348</f>
        <v>9066.09</v>
      </c>
      <c r="I347" s="79">
        <f t="shared" si="17"/>
        <v>97.269336864173013</v>
      </c>
      <c r="J347" s="171">
        <f t="shared" si="18"/>
        <v>97.236184507323443</v>
      </c>
    </row>
    <row r="348" spans="1:10" ht="38.25">
      <c r="A348" s="84"/>
      <c r="B348" s="34"/>
      <c r="C348" s="16">
        <v>4130</v>
      </c>
      <c r="D348" s="15" t="s">
        <v>125</v>
      </c>
      <c r="E348" s="19">
        <v>11000</v>
      </c>
      <c r="F348" s="19">
        <v>9063</v>
      </c>
      <c r="G348" s="19">
        <v>8815.52</v>
      </c>
      <c r="H348" s="19">
        <v>9066.09</v>
      </c>
      <c r="I348" s="180">
        <f t="shared" si="17"/>
        <v>97.269336864173013</v>
      </c>
      <c r="J348" s="182">
        <f t="shared" si="18"/>
        <v>97.236184507323443</v>
      </c>
    </row>
    <row r="349" spans="1:10" ht="72">
      <c r="A349" s="84"/>
      <c r="B349" s="34" t="s">
        <v>126</v>
      </c>
      <c r="C349" s="16"/>
      <c r="D349" s="114" t="s">
        <v>127</v>
      </c>
      <c r="E349" s="11">
        <f>E350+E352</f>
        <v>257000</v>
      </c>
      <c r="F349" s="11">
        <f>F350+F351+F352</f>
        <v>302230</v>
      </c>
      <c r="G349" s="11">
        <f>G350+G351+G352</f>
        <v>300994.14</v>
      </c>
      <c r="H349" s="11">
        <f>H350+H352</f>
        <v>218338.15000000002</v>
      </c>
      <c r="I349" s="79">
        <f t="shared" si="17"/>
        <v>99.591086258809526</v>
      </c>
      <c r="J349" s="171">
        <f t="shared" si="18"/>
        <v>137.85687018049754</v>
      </c>
    </row>
    <row r="350" spans="1:10" ht="25.5">
      <c r="A350" s="84"/>
      <c r="B350" s="34"/>
      <c r="C350" s="16">
        <v>3110</v>
      </c>
      <c r="D350" s="7" t="s">
        <v>124</v>
      </c>
      <c r="E350" s="19">
        <v>255000</v>
      </c>
      <c r="F350" s="19">
        <v>291830</v>
      </c>
      <c r="G350" s="19">
        <v>291132.64</v>
      </c>
      <c r="H350" s="19">
        <v>215786.7</v>
      </c>
      <c r="I350" s="79">
        <f t="shared" si="17"/>
        <v>99.761038961038963</v>
      </c>
      <c r="J350" s="171">
        <f t="shared" si="18"/>
        <v>134.91686002890816</v>
      </c>
    </row>
    <row r="351" spans="1:10" s="1" customFormat="1" ht="24">
      <c r="A351" s="84"/>
      <c r="B351" s="34"/>
      <c r="C351" s="16">
        <v>3119</v>
      </c>
      <c r="D351" s="39" t="s">
        <v>124</v>
      </c>
      <c r="E351" s="19"/>
      <c r="F351" s="19">
        <v>8400</v>
      </c>
      <c r="G351" s="19">
        <v>8400</v>
      </c>
      <c r="H351" s="19"/>
      <c r="I351" s="79">
        <f t="shared" si="17"/>
        <v>100</v>
      </c>
      <c r="J351" s="171"/>
    </row>
    <row r="352" spans="1:10" ht="25.5">
      <c r="A352" s="84"/>
      <c r="B352" s="107"/>
      <c r="C352" s="16">
        <v>4300</v>
      </c>
      <c r="D352" s="15" t="s">
        <v>19</v>
      </c>
      <c r="E352" s="19">
        <v>2000</v>
      </c>
      <c r="F352" s="19">
        <v>2000</v>
      </c>
      <c r="G352" s="19">
        <v>1461.5</v>
      </c>
      <c r="H352" s="19">
        <v>2551.4499999999998</v>
      </c>
      <c r="I352" s="79">
        <f t="shared" si="17"/>
        <v>73.075000000000003</v>
      </c>
      <c r="J352" s="171">
        <f t="shared" si="18"/>
        <v>57.281153853691045</v>
      </c>
    </row>
    <row r="353" spans="1:10" ht="25.5">
      <c r="A353" s="86"/>
      <c r="B353" s="87" t="s">
        <v>128</v>
      </c>
      <c r="C353" s="27"/>
      <c r="D353" s="29" t="s">
        <v>129</v>
      </c>
      <c r="E353" s="11">
        <f>E354</f>
        <v>50000</v>
      </c>
      <c r="F353" s="11">
        <f>F354</f>
        <v>75800</v>
      </c>
      <c r="G353" s="11">
        <f>G354</f>
        <v>75684.23</v>
      </c>
      <c r="H353" s="11">
        <f>H354</f>
        <v>65715.72</v>
      </c>
      <c r="I353" s="79">
        <f t="shared" si="17"/>
        <v>99.847269129287596</v>
      </c>
      <c r="J353" s="171">
        <f t="shared" si="18"/>
        <v>115.16914065614741</v>
      </c>
    </row>
    <row r="354" spans="1:10" ht="24">
      <c r="A354" s="84"/>
      <c r="B354" s="34"/>
      <c r="C354" s="16">
        <v>3110</v>
      </c>
      <c r="D354" s="39" t="s">
        <v>124</v>
      </c>
      <c r="E354" s="18">
        <v>50000</v>
      </c>
      <c r="F354" s="18">
        <v>75800</v>
      </c>
      <c r="G354" s="19">
        <v>75684.23</v>
      </c>
      <c r="H354" s="18">
        <v>65715.72</v>
      </c>
      <c r="I354" s="79">
        <f t="shared" si="17"/>
        <v>99.847269129287596</v>
      </c>
      <c r="J354" s="171">
        <f t="shared" si="18"/>
        <v>115.16914065614741</v>
      </c>
    </row>
    <row r="355" spans="1:10" ht="25.5">
      <c r="A355" s="84"/>
      <c r="B355" s="34" t="s">
        <v>130</v>
      </c>
      <c r="C355" s="16"/>
      <c r="D355" s="20" t="s">
        <v>131</v>
      </c>
      <c r="E355" s="11">
        <f>E356+E357+E360+E361+E364+E367+E370+E373+E374+E377+E378+E379+E380+E381+E382+E383+E384+E385+E386</f>
        <v>278000</v>
      </c>
      <c r="F355" s="11">
        <f>F356+F357+F358+F359+F360+F361+F362+F363+F364+F365+F366+F367+F368+F369+F370+F371+F372+F373+F374+F375+F376+F377+F378+F379+F380+F381+F382+F383+F384+F385+F386+F387+F388</f>
        <v>354800</v>
      </c>
      <c r="G355" s="11">
        <f>G356+G357+G358+G359+G360+G361+G362+G363+G364+G365+G366+G367+G368+G369+G370+G371+G372+G373+G374+G375+G376+G377+G378+G379+G380+G381+G382+G383+G384+G385+G386+G387+G388</f>
        <v>284758.75</v>
      </c>
      <c r="H355" s="11">
        <f>H356+H357+H358+H359+H360+H361+H362+H363+H364+H365+H366+H367+H368+H369+H370+H371+H372+H373+H374+H375+H376+H377+H378+H379+H380+H381+H382+H383+H384+H385+H386+H387+H388</f>
        <v>278771.57</v>
      </c>
      <c r="I355" s="79">
        <f t="shared" si="17"/>
        <v>80.258948703494923</v>
      </c>
      <c r="J355" s="171">
        <f t="shared" si="18"/>
        <v>102.14770107296091</v>
      </c>
    </row>
    <row r="356" spans="1:10" ht="48">
      <c r="A356" s="84"/>
      <c r="B356" s="34"/>
      <c r="C356" s="2">
        <v>3020</v>
      </c>
      <c r="D356" s="60" t="s">
        <v>24</v>
      </c>
      <c r="E356" s="18">
        <v>2000</v>
      </c>
      <c r="F356" s="18">
        <v>2000</v>
      </c>
      <c r="G356" s="18">
        <v>1613.36</v>
      </c>
      <c r="H356" s="18">
        <v>736</v>
      </c>
      <c r="I356" s="79">
        <f t="shared" si="17"/>
        <v>80.667999999999992</v>
      </c>
      <c r="J356" s="171">
        <f t="shared" si="18"/>
        <v>219.20652173913041</v>
      </c>
    </row>
    <row r="357" spans="1:10" ht="38.25">
      <c r="A357" s="84"/>
      <c r="B357" s="34"/>
      <c r="C357" s="2">
        <v>4010</v>
      </c>
      <c r="D357" s="7" t="s">
        <v>25</v>
      </c>
      <c r="E357" s="18">
        <v>173800</v>
      </c>
      <c r="F357" s="18">
        <v>179800</v>
      </c>
      <c r="G357" s="18">
        <v>132466.48000000001</v>
      </c>
      <c r="H357" s="18">
        <v>188101.78</v>
      </c>
      <c r="I357" s="79">
        <f t="shared" si="17"/>
        <v>73.674349276974425</v>
      </c>
      <c r="J357" s="171">
        <f t="shared" si="18"/>
        <v>70.422767929149856</v>
      </c>
    </row>
    <row r="358" spans="1:10" s="1" customFormat="1" ht="38.25">
      <c r="A358" s="84"/>
      <c r="B358" s="34"/>
      <c r="C358" s="16">
        <v>4018</v>
      </c>
      <c r="D358" s="7" t="s">
        <v>25</v>
      </c>
      <c r="E358" s="18"/>
      <c r="F358" s="18">
        <v>13246</v>
      </c>
      <c r="G358" s="18">
        <v>11325.47</v>
      </c>
      <c r="H358" s="18"/>
      <c r="I358" s="79">
        <f t="shared" si="17"/>
        <v>85.501056922844626</v>
      </c>
      <c r="J358" s="171"/>
    </row>
    <row r="359" spans="1:10" s="1" customFormat="1" ht="38.25">
      <c r="A359" s="84"/>
      <c r="B359" s="34"/>
      <c r="C359" s="16">
        <v>4019</v>
      </c>
      <c r="D359" s="7" t="s">
        <v>25</v>
      </c>
      <c r="E359" s="18"/>
      <c r="F359" s="18">
        <v>661</v>
      </c>
      <c r="G359" s="18">
        <v>661</v>
      </c>
      <c r="H359" s="18"/>
      <c r="I359" s="79">
        <f t="shared" si="17"/>
        <v>100</v>
      </c>
      <c r="J359" s="171"/>
    </row>
    <row r="360" spans="1:10" ht="38.25">
      <c r="A360" s="84"/>
      <c r="B360" s="34"/>
      <c r="C360" s="2">
        <v>4040</v>
      </c>
      <c r="D360" s="7" t="s">
        <v>26</v>
      </c>
      <c r="E360" s="18">
        <v>11500</v>
      </c>
      <c r="F360" s="18">
        <v>11500</v>
      </c>
      <c r="G360" s="18">
        <v>11493.25</v>
      </c>
      <c r="H360" s="18">
        <v>9225.9</v>
      </c>
      <c r="I360" s="79">
        <f t="shared" si="17"/>
        <v>99.94130434782609</v>
      </c>
      <c r="J360" s="171">
        <f t="shared" si="18"/>
        <v>124.5759221322581</v>
      </c>
    </row>
    <row r="361" spans="1:10">
      <c r="A361" s="84"/>
      <c r="B361" s="34"/>
      <c r="C361" s="16">
        <v>4110</v>
      </c>
      <c r="D361" s="193" t="s">
        <v>27</v>
      </c>
      <c r="E361" s="18">
        <v>30170</v>
      </c>
      <c r="F361" s="18">
        <v>30170</v>
      </c>
      <c r="G361" s="18">
        <v>21766.21</v>
      </c>
      <c r="H361" s="18">
        <v>28870</v>
      </c>
      <c r="I361" s="79">
        <f t="shared" si="17"/>
        <v>72.145210473980768</v>
      </c>
      <c r="J361" s="171">
        <f t="shared" si="18"/>
        <v>75.393869068236924</v>
      </c>
    </row>
    <row r="362" spans="1:10" s="1" customFormat="1">
      <c r="A362" s="84"/>
      <c r="B362" s="34"/>
      <c r="C362" s="16">
        <v>4118</v>
      </c>
      <c r="D362" s="194"/>
      <c r="E362" s="18"/>
      <c r="F362" s="18">
        <v>9445</v>
      </c>
      <c r="G362" s="18">
        <v>4977.91</v>
      </c>
      <c r="H362" s="18"/>
      <c r="I362" s="79">
        <f t="shared" si="17"/>
        <v>52.70418210693488</v>
      </c>
      <c r="J362" s="171"/>
    </row>
    <row r="363" spans="1:10" s="1" customFormat="1">
      <c r="A363" s="84"/>
      <c r="B363" s="34"/>
      <c r="C363" s="16">
        <v>4119</v>
      </c>
      <c r="D363" s="195"/>
      <c r="E363" s="18"/>
      <c r="F363" s="18">
        <v>497</v>
      </c>
      <c r="G363" s="18">
        <v>263.55</v>
      </c>
      <c r="H363" s="18"/>
      <c r="I363" s="79">
        <f t="shared" si="17"/>
        <v>53.028169014084511</v>
      </c>
      <c r="J363" s="171"/>
    </row>
    <row r="364" spans="1:10">
      <c r="A364" s="84"/>
      <c r="B364" s="34"/>
      <c r="C364" s="16">
        <v>4120</v>
      </c>
      <c r="D364" s="193" t="s">
        <v>28</v>
      </c>
      <c r="E364" s="18">
        <v>4600</v>
      </c>
      <c r="F364" s="18">
        <v>4600</v>
      </c>
      <c r="G364" s="18">
        <v>3169.22</v>
      </c>
      <c r="H364" s="18">
        <v>5092.68</v>
      </c>
      <c r="I364" s="79">
        <f t="shared" si="17"/>
        <v>68.896086956521728</v>
      </c>
      <c r="J364" s="171">
        <f t="shared" si="18"/>
        <v>62.230888255299753</v>
      </c>
    </row>
    <row r="365" spans="1:10" s="1" customFormat="1">
      <c r="A365" s="84"/>
      <c r="B365" s="34"/>
      <c r="C365" s="16">
        <v>4128</v>
      </c>
      <c r="D365" s="194"/>
      <c r="E365" s="18"/>
      <c r="F365" s="18">
        <v>370</v>
      </c>
      <c r="G365" s="18"/>
      <c r="H365" s="18"/>
      <c r="I365" s="79">
        <f t="shared" si="17"/>
        <v>0</v>
      </c>
      <c r="J365" s="171"/>
    </row>
    <row r="366" spans="1:10" s="1" customFormat="1">
      <c r="A366" s="84"/>
      <c r="B366" s="34"/>
      <c r="C366" s="16">
        <v>4129</v>
      </c>
      <c r="D366" s="195"/>
      <c r="E366" s="18"/>
      <c r="F366" s="18">
        <v>26</v>
      </c>
      <c r="G366" s="18"/>
      <c r="H366" s="18"/>
      <c r="I366" s="79">
        <f t="shared" si="17"/>
        <v>0</v>
      </c>
      <c r="J366" s="171"/>
    </row>
    <row r="367" spans="1:10" s="1" customFormat="1">
      <c r="A367" s="84"/>
      <c r="B367" s="34"/>
      <c r="C367" s="16">
        <v>4170</v>
      </c>
      <c r="D367" s="193" t="s">
        <v>29</v>
      </c>
      <c r="E367" s="18">
        <v>8500</v>
      </c>
      <c r="F367" s="18">
        <v>8500</v>
      </c>
      <c r="G367" s="18">
        <v>6073</v>
      </c>
      <c r="H367" s="18">
        <v>6693.18</v>
      </c>
      <c r="I367" s="79">
        <f t="shared" si="17"/>
        <v>71.447058823529403</v>
      </c>
      <c r="J367" s="171">
        <f t="shared" si="18"/>
        <v>90.734150284319256</v>
      </c>
    </row>
    <row r="368" spans="1:10" s="1" customFormat="1">
      <c r="A368" s="84"/>
      <c r="B368" s="34"/>
      <c r="C368" s="16">
        <v>4178</v>
      </c>
      <c r="D368" s="194"/>
      <c r="E368" s="18"/>
      <c r="F368" s="18">
        <v>4261</v>
      </c>
      <c r="G368" s="18">
        <v>4261</v>
      </c>
      <c r="H368" s="47"/>
      <c r="I368" s="79">
        <f t="shared" si="17"/>
        <v>100</v>
      </c>
      <c r="J368" s="171"/>
    </row>
    <row r="369" spans="1:11" s="1" customFormat="1">
      <c r="A369" s="84"/>
      <c r="B369" s="34"/>
      <c r="C369" s="16">
        <v>4179</v>
      </c>
      <c r="D369" s="195"/>
      <c r="E369" s="18"/>
      <c r="F369" s="18">
        <v>113</v>
      </c>
      <c r="G369" s="18">
        <v>113</v>
      </c>
      <c r="H369" s="47"/>
      <c r="I369" s="79">
        <f t="shared" si="17"/>
        <v>100</v>
      </c>
      <c r="J369" s="171"/>
    </row>
    <row r="370" spans="1:11">
      <c r="A370" s="84"/>
      <c r="B370" s="107"/>
      <c r="C370" s="16">
        <v>4210</v>
      </c>
      <c r="D370" s="193" t="s">
        <v>30</v>
      </c>
      <c r="E370" s="18">
        <v>3000</v>
      </c>
      <c r="F370" s="19">
        <v>3500</v>
      </c>
      <c r="G370" s="19">
        <v>3500</v>
      </c>
      <c r="H370" s="47">
        <v>3512.24</v>
      </c>
      <c r="I370" s="79">
        <f t="shared" si="17"/>
        <v>100</v>
      </c>
      <c r="J370" s="171">
        <f t="shared" si="18"/>
        <v>99.651504452998665</v>
      </c>
    </row>
    <row r="371" spans="1:11" s="1" customFormat="1">
      <c r="A371" s="84"/>
      <c r="B371" s="107"/>
      <c r="C371" s="16">
        <v>4218</v>
      </c>
      <c r="D371" s="194"/>
      <c r="E371" s="18"/>
      <c r="F371" s="19">
        <v>5402</v>
      </c>
      <c r="G371" s="19">
        <v>5402</v>
      </c>
      <c r="H371" s="47"/>
      <c r="I371" s="79">
        <f t="shared" si="17"/>
        <v>100</v>
      </c>
      <c r="J371" s="171"/>
    </row>
    <row r="372" spans="1:11" s="1" customFormat="1">
      <c r="A372" s="84"/>
      <c r="B372" s="107"/>
      <c r="C372" s="16">
        <v>4219</v>
      </c>
      <c r="D372" s="195"/>
      <c r="E372" s="18"/>
      <c r="F372" s="19">
        <v>448</v>
      </c>
      <c r="G372" s="19">
        <v>448</v>
      </c>
      <c r="H372" s="47"/>
      <c r="I372" s="79">
        <f t="shared" si="17"/>
        <v>100</v>
      </c>
      <c r="J372" s="171"/>
    </row>
    <row r="373" spans="1:11" ht="25.5">
      <c r="A373" s="84"/>
      <c r="B373" s="107"/>
      <c r="C373" s="16">
        <v>4280</v>
      </c>
      <c r="D373" s="15" t="s">
        <v>31</v>
      </c>
      <c r="E373" s="19">
        <v>200</v>
      </c>
      <c r="F373" s="19">
        <v>200</v>
      </c>
      <c r="G373" s="19">
        <v>0</v>
      </c>
      <c r="H373" s="19">
        <v>66.599999999999994</v>
      </c>
      <c r="I373" s="79">
        <f t="shared" si="17"/>
        <v>0</v>
      </c>
      <c r="J373" s="171">
        <f t="shared" si="18"/>
        <v>0</v>
      </c>
    </row>
    <row r="374" spans="1:11" ht="25.5">
      <c r="A374" s="108"/>
      <c r="B374" s="109"/>
      <c r="C374" s="75">
        <v>4300</v>
      </c>
      <c r="D374" s="14" t="s">
        <v>19</v>
      </c>
      <c r="E374" s="73">
        <v>20000</v>
      </c>
      <c r="F374" s="73">
        <v>19000</v>
      </c>
      <c r="G374" s="74">
        <v>18917.060000000001</v>
      </c>
      <c r="H374" s="111">
        <v>16862.150000000001</v>
      </c>
      <c r="I374" s="79">
        <f t="shared" si="17"/>
        <v>99.563473684210535</v>
      </c>
      <c r="J374" s="171">
        <f t="shared" si="18"/>
        <v>112.18652425698976</v>
      </c>
    </row>
    <row r="375" spans="1:11" s="1" customFormat="1" ht="25.5">
      <c r="A375" s="91"/>
      <c r="B375" s="163"/>
      <c r="C375" s="93">
        <v>4308</v>
      </c>
      <c r="D375" s="14" t="s">
        <v>19</v>
      </c>
      <c r="E375" s="161"/>
      <c r="F375" s="161">
        <v>34321</v>
      </c>
      <c r="G375" s="164">
        <v>32674.5</v>
      </c>
      <c r="H375" s="69"/>
      <c r="I375" s="79">
        <f t="shared" si="17"/>
        <v>95.202645610559131</v>
      </c>
      <c r="J375" s="171"/>
    </row>
    <row r="376" spans="1:11" s="1" customFormat="1" ht="25.5">
      <c r="A376" s="91"/>
      <c r="B376" s="163"/>
      <c r="C376" s="93">
        <v>4309</v>
      </c>
      <c r="D376" s="14" t="s">
        <v>19</v>
      </c>
      <c r="E376" s="161"/>
      <c r="F376" s="161">
        <v>1810</v>
      </c>
      <c r="G376" s="164">
        <v>1624.53</v>
      </c>
      <c r="H376" s="69"/>
      <c r="I376" s="79">
        <f t="shared" si="17"/>
        <v>89.753038674033149</v>
      </c>
      <c r="J376" s="171"/>
      <c r="K376" s="183"/>
    </row>
    <row r="377" spans="1:11" ht="36">
      <c r="A377" s="86"/>
      <c r="B377" s="87"/>
      <c r="C377" s="27">
        <v>4350</v>
      </c>
      <c r="D377" s="115" t="s">
        <v>65</v>
      </c>
      <c r="E377" s="18">
        <v>1000</v>
      </c>
      <c r="F377" s="18">
        <v>933</v>
      </c>
      <c r="G377" s="18">
        <v>558.9</v>
      </c>
      <c r="H377" s="18">
        <v>672</v>
      </c>
      <c r="I377" s="79">
        <f t="shared" si="17"/>
        <v>59.903536977491953</v>
      </c>
      <c r="J377" s="171">
        <f t="shared" si="18"/>
        <v>83.169642857142861</v>
      </c>
    </row>
    <row r="378" spans="1:11" ht="60">
      <c r="A378" s="84"/>
      <c r="B378" s="34"/>
      <c r="C378" s="16">
        <v>4370</v>
      </c>
      <c r="D378" s="59" t="s">
        <v>36</v>
      </c>
      <c r="E378" s="19">
        <v>3600</v>
      </c>
      <c r="F378" s="19">
        <v>2800</v>
      </c>
      <c r="G378" s="19">
        <v>2763.72</v>
      </c>
      <c r="H378" s="19">
        <v>2917.24</v>
      </c>
      <c r="I378" s="79">
        <f t="shared" si="17"/>
        <v>98.704285714285717</v>
      </c>
      <c r="J378" s="171">
        <f t="shared" si="18"/>
        <v>94.737491601650873</v>
      </c>
    </row>
    <row r="379" spans="1:11" ht="72">
      <c r="A379" s="86"/>
      <c r="B379" s="87"/>
      <c r="C379" s="27">
        <v>4400</v>
      </c>
      <c r="D379" s="63" t="s">
        <v>132</v>
      </c>
      <c r="E379" s="18">
        <v>7920</v>
      </c>
      <c r="F379" s="47">
        <v>7920</v>
      </c>
      <c r="G379" s="18">
        <v>7859.46</v>
      </c>
      <c r="H379" s="18">
        <v>7841.28</v>
      </c>
      <c r="I379" s="79">
        <f t="shared" si="17"/>
        <v>99.235606060606059</v>
      </c>
      <c r="J379" s="171">
        <f t="shared" si="18"/>
        <v>100.23184990205681</v>
      </c>
    </row>
    <row r="380" spans="1:11" ht="25.5">
      <c r="A380" s="86"/>
      <c r="B380" s="87"/>
      <c r="C380" s="41">
        <v>4410</v>
      </c>
      <c r="D380" s="48" t="s">
        <v>37</v>
      </c>
      <c r="E380" s="47">
        <v>800</v>
      </c>
      <c r="F380" s="47">
        <v>800</v>
      </c>
      <c r="G380" s="47">
        <v>710.13</v>
      </c>
      <c r="H380" s="47">
        <v>408.01</v>
      </c>
      <c r="I380" s="79">
        <f t="shared" si="17"/>
        <v>88.766249999999999</v>
      </c>
      <c r="J380" s="171">
        <f t="shared" si="18"/>
        <v>174.04720472537437</v>
      </c>
    </row>
    <row r="381" spans="1:11" ht="25.5">
      <c r="A381" s="86"/>
      <c r="B381" s="104"/>
      <c r="C381" s="41">
        <v>4430</v>
      </c>
      <c r="D381" s="53" t="s">
        <v>20</v>
      </c>
      <c r="E381" s="47">
        <v>800</v>
      </c>
      <c r="F381" s="47">
        <v>800</v>
      </c>
      <c r="G381" s="18">
        <v>630</v>
      </c>
      <c r="H381" s="18">
        <v>475</v>
      </c>
      <c r="I381" s="79">
        <f t="shared" si="17"/>
        <v>78.75</v>
      </c>
      <c r="J381" s="171">
        <f t="shared" si="18"/>
        <v>132.63157894736841</v>
      </c>
    </row>
    <row r="382" spans="1:11" ht="60">
      <c r="A382" s="108"/>
      <c r="B382" s="109"/>
      <c r="C382" s="77">
        <v>4440</v>
      </c>
      <c r="D382" s="63" t="s">
        <v>32</v>
      </c>
      <c r="E382" s="76">
        <v>3600</v>
      </c>
      <c r="F382" s="76">
        <v>3667</v>
      </c>
      <c r="G382" s="76">
        <v>3655</v>
      </c>
      <c r="H382" s="112">
        <v>3405</v>
      </c>
      <c r="I382" s="79">
        <f t="shared" si="17"/>
        <v>99.672757022088902</v>
      </c>
      <c r="J382" s="171">
        <f t="shared" si="18"/>
        <v>107.34214390602055</v>
      </c>
    </row>
    <row r="383" spans="1:11" ht="25.5">
      <c r="A383" s="86"/>
      <c r="B383" s="87"/>
      <c r="C383" s="27">
        <v>4480</v>
      </c>
      <c r="D383" s="40" t="s">
        <v>75</v>
      </c>
      <c r="E383" s="18">
        <v>300</v>
      </c>
      <c r="F383" s="18">
        <v>300</v>
      </c>
      <c r="G383" s="18">
        <v>219</v>
      </c>
      <c r="H383" s="18">
        <v>209</v>
      </c>
      <c r="I383" s="79">
        <f t="shared" si="17"/>
        <v>73</v>
      </c>
      <c r="J383" s="171">
        <f t="shared" si="18"/>
        <v>104.78468899521532</v>
      </c>
    </row>
    <row r="384" spans="1:11" ht="25.5">
      <c r="A384" s="86"/>
      <c r="B384" s="87"/>
      <c r="C384" s="27">
        <v>4700</v>
      </c>
      <c r="D384" s="40" t="s">
        <v>37</v>
      </c>
      <c r="E384" s="18">
        <v>2000</v>
      </c>
      <c r="F384" s="18">
        <v>2900</v>
      </c>
      <c r="G384" s="18">
        <v>2803</v>
      </c>
      <c r="H384" s="18">
        <v>1336</v>
      </c>
      <c r="I384" s="79">
        <f t="shared" si="17"/>
        <v>96.655172413793096</v>
      </c>
      <c r="J384" s="171">
        <f t="shared" si="18"/>
        <v>209.80538922155688</v>
      </c>
    </row>
    <row r="385" spans="1:11" ht="72">
      <c r="A385" s="84"/>
      <c r="B385" s="34"/>
      <c r="C385" s="16">
        <v>4740</v>
      </c>
      <c r="D385" s="58" t="s">
        <v>67</v>
      </c>
      <c r="E385" s="18">
        <v>1000</v>
      </c>
      <c r="F385" s="18">
        <v>1500</v>
      </c>
      <c r="G385" s="19">
        <v>1500</v>
      </c>
      <c r="H385" s="18">
        <v>0</v>
      </c>
      <c r="I385" s="79">
        <f t="shared" si="17"/>
        <v>100</v>
      </c>
      <c r="J385" s="171"/>
    </row>
    <row r="386" spans="1:11">
      <c r="A386" s="84"/>
      <c r="B386" s="34"/>
      <c r="C386" s="16">
        <v>4750</v>
      </c>
      <c r="D386" s="196" t="s">
        <v>61</v>
      </c>
      <c r="E386" s="18">
        <v>3210</v>
      </c>
      <c r="F386" s="18">
        <v>2310</v>
      </c>
      <c r="G386" s="19">
        <v>2310</v>
      </c>
      <c r="H386" s="18">
        <v>2347.5100000000002</v>
      </c>
      <c r="I386" s="79">
        <f t="shared" si="17"/>
        <v>100</v>
      </c>
      <c r="J386" s="171">
        <f t="shared" si="18"/>
        <v>98.402136732111884</v>
      </c>
    </row>
    <row r="387" spans="1:11" s="1" customFormat="1">
      <c r="A387" s="84"/>
      <c r="B387" s="34"/>
      <c r="C387" s="16">
        <v>4758</v>
      </c>
      <c r="D387" s="197"/>
      <c r="E387" s="18"/>
      <c r="F387" s="18">
        <v>955</v>
      </c>
      <c r="G387" s="18">
        <v>955</v>
      </c>
      <c r="H387" s="18"/>
      <c r="I387" s="79">
        <f t="shared" si="17"/>
        <v>100</v>
      </c>
      <c r="J387" s="171"/>
    </row>
    <row r="388" spans="1:11" s="1" customFormat="1">
      <c r="A388" s="84"/>
      <c r="B388" s="34"/>
      <c r="C388" s="16">
        <v>4759</v>
      </c>
      <c r="D388" s="198"/>
      <c r="E388" s="18"/>
      <c r="F388" s="18">
        <v>45</v>
      </c>
      <c r="G388" s="18">
        <v>45</v>
      </c>
      <c r="H388" s="18"/>
      <c r="I388" s="79">
        <f t="shared" si="17"/>
        <v>100</v>
      </c>
      <c r="J388" s="171"/>
    </row>
    <row r="389" spans="1:11" ht="63.75">
      <c r="A389" s="84"/>
      <c r="B389" s="34" t="s">
        <v>175</v>
      </c>
      <c r="C389" s="16"/>
      <c r="D389" s="10" t="s">
        <v>176</v>
      </c>
      <c r="E389" s="11">
        <v>1500</v>
      </c>
      <c r="F389" s="11">
        <v>1500</v>
      </c>
      <c r="G389" s="11">
        <f>G390</f>
        <v>360</v>
      </c>
      <c r="H389" s="11">
        <v>0</v>
      </c>
      <c r="I389" s="79">
        <f t="shared" si="17"/>
        <v>24</v>
      </c>
      <c r="J389" s="171"/>
    </row>
    <row r="390" spans="1:11" ht="25.5">
      <c r="A390" s="84"/>
      <c r="B390" s="34"/>
      <c r="C390" s="16">
        <v>4170</v>
      </c>
      <c r="D390" s="7" t="s">
        <v>29</v>
      </c>
      <c r="E390" s="18">
        <v>1500</v>
      </c>
      <c r="F390" s="18">
        <v>1500</v>
      </c>
      <c r="G390" s="18">
        <v>360</v>
      </c>
      <c r="H390" s="18">
        <v>0</v>
      </c>
      <c r="I390" s="79">
        <f t="shared" si="17"/>
        <v>24</v>
      </c>
      <c r="J390" s="171"/>
    </row>
    <row r="391" spans="1:11" ht="25.5">
      <c r="A391" s="84"/>
      <c r="B391" s="34" t="s">
        <v>133</v>
      </c>
      <c r="C391" s="16"/>
      <c r="D391" s="20" t="s">
        <v>18</v>
      </c>
      <c r="E391" s="11">
        <f>E392</f>
        <v>15000</v>
      </c>
      <c r="F391" s="11">
        <f>F392</f>
        <v>23000</v>
      </c>
      <c r="G391" s="11">
        <f>G392</f>
        <v>22911.759999999998</v>
      </c>
      <c r="H391" s="11">
        <f>H392</f>
        <v>21396.6</v>
      </c>
      <c r="I391" s="79">
        <f t="shared" ref="I391:I454" si="20">(G391/F391)*100</f>
        <v>99.616347826086951</v>
      </c>
      <c r="J391" s="171">
        <f t="shared" ref="J391:J452" si="21">(G391/H391)*100</f>
        <v>107.08131198414701</v>
      </c>
    </row>
    <row r="392" spans="1:11" ht="28.5">
      <c r="A392" s="84"/>
      <c r="B392" s="34"/>
      <c r="C392" s="16">
        <v>3110</v>
      </c>
      <c r="D392" s="46" t="s">
        <v>124</v>
      </c>
      <c r="E392" s="18">
        <v>15000</v>
      </c>
      <c r="F392" s="18">
        <v>23000</v>
      </c>
      <c r="G392" s="19">
        <v>22911.759999999998</v>
      </c>
      <c r="H392" s="18">
        <v>21396.6</v>
      </c>
      <c r="I392" s="79">
        <f t="shared" si="20"/>
        <v>99.616347826086951</v>
      </c>
      <c r="J392" s="171">
        <f t="shared" si="21"/>
        <v>107.08131198414701</v>
      </c>
    </row>
    <row r="393" spans="1:11" ht="36">
      <c r="A393" s="22" t="s">
        <v>134</v>
      </c>
      <c r="B393" s="34"/>
      <c r="C393" s="16"/>
      <c r="D393" s="114" t="s">
        <v>135</v>
      </c>
      <c r="E393" s="11">
        <f>E395+E407</f>
        <v>125000</v>
      </c>
      <c r="F393" s="11">
        <f>F395+F407</f>
        <v>209264</v>
      </c>
      <c r="G393" s="11">
        <f>G395+G407</f>
        <v>191904.81</v>
      </c>
      <c r="H393" s="11">
        <f>H395+H407</f>
        <v>196095.78999999998</v>
      </c>
      <c r="I393" s="79">
        <f t="shared" si="20"/>
        <v>91.704645806254305</v>
      </c>
      <c r="J393" s="171">
        <f t="shared" si="21"/>
        <v>97.862789405116771</v>
      </c>
    </row>
    <row r="394" spans="1:11" s="1" customFormat="1">
      <c r="A394" s="128"/>
      <c r="B394" s="129"/>
      <c r="C394" s="130"/>
      <c r="D394" s="131" t="s">
        <v>187</v>
      </c>
      <c r="E394" s="66">
        <f>E397+E398+E399+E400</f>
        <v>115200</v>
      </c>
      <c r="F394" s="66">
        <f>F397+F398+F399+F400</f>
        <v>106502</v>
      </c>
      <c r="G394" s="66">
        <f>G397+G398+G399+G400</f>
        <v>105874.93000000001</v>
      </c>
      <c r="H394" s="66">
        <f>H397+H398+H399+H400</f>
        <v>91254.17</v>
      </c>
      <c r="I394" s="79">
        <f t="shared" si="20"/>
        <v>99.411212934968361</v>
      </c>
      <c r="J394" s="171">
        <f t="shared" si="21"/>
        <v>116.022018500634</v>
      </c>
    </row>
    <row r="395" spans="1:11" ht="28.5" customHeight="1">
      <c r="A395" s="84"/>
      <c r="B395" s="34" t="s">
        <v>136</v>
      </c>
      <c r="C395" s="16"/>
      <c r="D395" s="20" t="s">
        <v>137</v>
      </c>
      <c r="E395" s="11">
        <f>E396+E397+E398+E399+E400+E401+E402+E403+E404+E405+E406</f>
        <v>125000</v>
      </c>
      <c r="F395" s="11">
        <f>F396+F397+F398+F399+F400+F401+F402+F403+F404+F405+F406</f>
        <v>139890</v>
      </c>
      <c r="G395" s="11">
        <f>G396+G397+G398+G399+G400+G401+G402+G403+G404+G405+G406</f>
        <v>126304.23</v>
      </c>
      <c r="H395" s="11">
        <f>H396+H397+H398+H399+H400+H401+H402+H403+H404+H405+H406</f>
        <v>109147</v>
      </c>
      <c r="I395" s="79">
        <f t="shared" si="20"/>
        <v>90.288247909071401</v>
      </c>
      <c r="J395" s="171">
        <f t="shared" si="21"/>
        <v>115.71937845291211</v>
      </c>
      <c r="K395" s="183"/>
    </row>
    <row r="396" spans="1:11" ht="51">
      <c r="A396" s="86"/>
      <c r="B396" s="87"/>
      <c r="C396" s="172">
        <v>3020</v>
      </c>
      <c r="D396" s="35" t="s">
        <v>24</v>
      </c>
      <c r="E396" s="18"/>
      <c r="F396" s="18">
        <v>10631</v>
      </c>
      <c r="G396" s="18">
        <v>10455.56</v>
      </c>
      <c r="H396" s="18">
        <v>8465</v>
      </c>
      <c r="I396" s="79">
        <f t="shared" si="20"/>
        <v>98.349731916094441</v>
      </c>
      <c r="J396" s="171">
        <f t="shared" si="21"/>
        <v>123.51518015357352</v>
      </c>
    </row>
    <row r="397" spans="1:11" ht="38.25">
      <c r="A397" s="84"/>
      <c r="B397" s="34"/>
      <c r="C397" s="16">
        <v>4010</v>
      </c>
      <c r="D397" s="7" t="s">
        <v>25</v>
      </c>
      <c r="E397" s="18">
        <v>92068</v>
      </c>
      <c r="F397" s="18">
        <v>84000</v>
      </c>
      <c r="G397" s="18">
        <v>83597.03</v>
      </c>
      <c r="H397" s="18">
        <v>72550</v>
      </c>
      <c r="I397" s="79">
        <f t="shared" si="20"/>
        <v>99.5202738095238</v>
      </c>
      <c r="J397" s="171">
        <f t="shared" si="21"/>
        <v>115.22678152997932</v>
      </c>
    </row>
    <row r="398" spans="1:11" ht="38.25">
      <c r="A398" s="84"/>
      <c r="B398" s="34"/>
      <c r="C398" s="16">
        <v>4040</v>
      </c>
      <c r="D398" s="7" t="s">
        <v>26</v>
      </c>
      <c r="E398" s="18">
        <v>5700</v>
      </c>
      <c r="F398" s="18">
        <v>5700</v>
      </c>
      <c r="G398" s="18">
        <v>5695.8</v>
      </c>
      <c r="H398" s="18">
        <v>5119.17</v>
      </c>
      <c r="I398" s="79">
        <f t="shared" si="20"/>
        <v>99.926315789473691</v>
      </c>
      <c r="J398" s="171">
        <f t="shared" si="21"/>
        <v>111.26413070868909</v>
      </c>
    </row>
    <row r="399" spans="1:11" ht="38.25">
      <c r="A399" s="84"/>
      <c r="B399" s="34"/>
      <c r="C399" s="16">
        <v>4110</v>
      </c>
      <c r="D399" s="7" t="s">
        <v>27</v>
      </c>
      <c r="E399" s="18">
        <v>15037</v>
      </c>
      <c r="F399" s="18">
        <v>14183</v>
      </c>
      <c r="G399" s="18">
        <v>14182.8</v>
      </c>
      <c r="H399" s="18">
        <v>11880</v>
      </c>
      <c r="I399" s="79">
        <f t="shared" si="20"/>
        <v>99.998589861101323</v>
      </c>
      <c r="J399" s="171">
        <f t="shared" si="21"/>
        <v>119.38383838383837</v>
      </c>
    </row>
    <row r="400" spans="1:11" ht="25.5">
      <c r="A400" s="84"/>
      <c r="B400" s="34"/>
      <c r="C400" s="16">
        <v>4120</v>
      </c>
      <c r="D400" s="7" t="s">
        <v>28</v>
      </c>
      <c r="E400" s="18">
        <v>2395</v>
      </c>
      <c r="F400" s="18">
        <v>2619</v>
      </c>
      <c r="G400" s="18">
        <v>2399.3000000000002</v>
      </c>
      <c r="H400" s="18">
        <v>1705</v>
      </c>
      <c r="I400" s="79">
        <f t="shared" si="20"/>
        <v>91.611302023673176</v>
      </c>
      <c r="J400" s="171">
        <f t="shared" si="21"/>
        <v>140.72140762463343</v>
      </c>
    </row>
    <row r="401" spans="1:12" ht="25.5">
      <c r="A401" s="84"/>
      <c r="B401" s="34"/>
      <c r="C401" s="16">
        <v>4210</v>
      </c>
      <c r="D401" s="14" t="s">
        <v>30</v>
      </c>
      <c r="E401" s="18">
        <v>2500</v>
      </c>
      <c r="F401" s="18">
        <v>2068</v>
      </c>
      <c r="G401" s="18">
        <v>2067.87</v>
      </c>
      <c r="H401" s="18">
        <v>2094.17</v>
      </c>
      <c r="I401" s="79">
        <f t="shared" si="20"/>
        <v>99.993713733075424</v>
      </c>
      <c r="J401" s="171">
        <f t="shared" si="21"/>
        <v>98.744132520282491</v>
      </c>
    </row>
    <row r="402" spans="1:12" ht="51">
      <c r="A402" s="84"/>
      <c r="B402" s="34"/>
      <c r="C402" s="16">
        <v>4240</v>
      </c>
      <c r="D402" s="14" t="s">
        <v>95</v>
      </c>
      <c r="E402" s="19">
        <v>2000</v>
      </c>
      <c r="F402" s="19">
        <v>2000</v>
      </c>
      <c r="G402" s="19">
        <v>1972.87</v>
      </c>
      <c r="H402" s="19">
        <v>2122.66</v>
      </c>
      <c r="I402" s="79">
        <f t="shared" si="20"/>
        <v>98.643499999999989</v>
      </c>
      <c r="J402" s="171">
        <f t="shared" si="21"/>
        <v>92.943288138467778</v>
      </c>
    </row>
    <row r="403" spans="1:12" ht="25.5">
      <c r="A403" s="102"/>
      <c r="B403" s="95"/>
      <c r="C403" s="93">
        <v>4280</v>
      </c>
      <c r="D403" s="148" t="s">
        <v>31</v>
      </c>
      <c r="E403" s="155">
        <v>100</v>
      </c>
      <c r="F403" s="155">
        <v>30</v>
      </c>
      <c r="G403" s="155">
        <v>30</v>
      </c>
      <c r="H403" s="80">
        <v>83</v>
      </c>
      <c r="I403" s="79">
        <f t="shared" si="20"/>
        <v>100</v>
      </c>
      <c r="J403" s="171">
        <f t="shared" si="21"/>
        <v>36.144578313253014</v>
      </c>
    </row>
    <row r="404" spans="1:12" ht="25.5">
      <c r="A404" s="84"/>
      <c r="B404" s="34"/>
      <c r="C404" s="27">
        <v>4300</v>
      </c>
      <c r="D404" s="40" t="s">
        <v>19</v>
      </c>
      <c r="E404" s="18"/>
      <c r="F404" s="18">
        <v>13077</v>
      </c>
      <c r="G404" s="18">
        <v>321</v>
      </c>
      <c r="H404" s="18">
        <v>565</v>
      </c>
      <c r="I404" s="79">
        <f t="shared" si="20"/>
        <v>2.4546914429915119</v>
      </c>
      <c r="J404" s="171">
        <f t="shared" si="21"/>
        <v>56.814159292035392</v>
      </c>
    </row>
    <row r="405" spans="1:12" ht="51">
      <c r="A405" s="84"/>
      <c r="B405" s="34"/>
      <c r="C405" s="16">
        <v>4440</v>
      </c>
      <c r="D405" s="15" t="s">
        <v>138</v>
      </c>
      <c r="E405" s="18">
        <v>4791</v>
      </c>
      <c r="F405" s="18">
        <v>5582</v>
      </c>
      <c r="G405" s="18">
        <v>5582</v>
      </c>
      <c r="H405" s="18">
        <v>4563</v>
      </c>
      <c r="I405" s="79">
        <f t="shared" si="20"/>
        <v>100</v>
      </c>
      <c r="J405" s="171">
        <f t="shared" si="21"/>
        <v>122.33179925487619</v>
      </c>
    </row>
    <row r="406" spans="1:12" s="1" customFormat="1" ht="72">
      <c r="A406" s="84"/>
      <c r="B406" s="34"/>
      <c r="C406" s="16">
        <v>4740</v>
      </c>
      <c r="D406" s="58" t="s">
        <v>67</v>
      </c>
      <c r="E406" s="18">
        <v>409</v>
      </c>
      <c r="F406" s="18"/>
      <c r="G406" s="18"/>
      <c r="H406" s="18">
        <v>0</v>
      </c>
      <c r="I406" s="79"/>
      <c r="J406" s="171"/>
    </row>
    <row r="407" spans="1:12" s="1" customFormat="1" ht="31.5" customHeight="1">
      <c r="A407" s="84"/>
      <c r="B407" s="34" t="s">
        <v>139</v>
      </c>
      <c r="C407" s="16"/>
      <c r="D407" s="20" t="s">
        <v>140</v>
      </c>
      <c r="E407" s="11">
        <f>E408+E409</f>
        <v>0</v>
      </c>
      <c r="F407" s="11">
        <f>F408+F409</f>
        <v>69374</v>
      </c>
      <c r="G407" s="11">
        <f>G408+G409</f>
        <v>65600.58</v>
      </c>
      <c r="H407" s="11">
        <f>H408+H409</f>
        <v>86948.79</v>
      </c>
      <c r="I407" s="79">
        <f t="shared" si="20"/>
        <v>94.560757632542462</v>
      </c>
      <c r="J407" s="171">
        <f t="shared" si="21"/>
        <v>75.447375403384001</v>
      </c>
    </row>
    <row r="408" spans="1:12" ht="25.5">
      <c r="A408" s="84"/>
      <c r="B408" s="33"/>
      <c r="C408" s="16">
        <v>3240</v>
      </c>
      <c r="D408" s="7" t="s">
        <v>112</v>
      </c>
      <c r="E408" s="18">
        <v>0</v>
      </c>
      <c r="F408" s="18">
        <v>58834</v>
      </c>
      <c r="G408" s="19">
        <v>58834</v>
      </c>
      <c r="H408" s="18">
        <v>86948.79</v>
      </c>
      <c r="I408" s="79">
        <f t="shared" si="20"/>
        <v>100</v>
      </c>
      <c r="J408" s="171">
        <f t="shared" si="21"/>
        <v>67.665116443828609</v>
      </c>
    </row>
    <row r="409" spans="1:12" ht="25.5">
      <c r="A409" s="84"/>
      <c r="B409" s="33"/>
      <c r="C409" s="16">
        <v>3260</v>
      </c>
      <c r="D409" s="14" t="s">
        <v>30</v>
      </c>
      <c r="E409" s="18">
        <v>0</v>
      </c>
      <c r="F409" s="18">
        <v>10540</v>
      </c>
      <c r="G409" s="18">
        <v>6766.58</v>
      </c>
      <c r="H409" s="18">
        <v>0</v>
      </c>
      <c r="I409" s="79">
        <f t="shared" si="20"/>
        <v>64.199051233396588</v>
      </c>
      <c r="J409" s="171"/>
    </row>
    <row r="410" spans="1:12" ht="48">
      <c r="A410" s="110" t="s">
        <v>141</v>
      </c>
      <c r="B410" s="34"/>
      <c r="C410" s="2"/>
      <c r="D410" s="38" t="s">
        <v>142</v>
      </c>
      <c r="E410" s="11">
        <f>E412+E430</f>
        <v>279500</v>
      </c>
      <c r="F410" s="11">
        <f>F412+F428+F430</f>
        <v>331397</v>
      </c>
      <c r="G410" s="11">
        <f>G412+G428+G430</f>
        <v>277098.99</v>
      </c>
      <c r="H410" s="11">
        <f>H412+H430</f>
        <v>501997.57999999996</v>
      </c>
      <c r="I410" s="79">
        <f t="shared" si="20"/>
        <v>83.615418968789697</v>
      </c>
      <c r="J410" s="171">
        <f t="shared" si="21"/>
        <v>55.199268092089213</v>
      </c>
    </row>
    <row r="411" spans="1:12">
      <c r="A411" s="128"/>
      <c r="B411" s="129"/>
      <c r="C411" s="130"/>
      <c r="D411" s="125" t="s">
        <v>187</v>
      </c>
      <c r="E411" s="66">
        <f>E414+E415+E416+E417+E418</f>
        <v>89500</v>
      </c>
      <c r="F411" s="66">
        <f>F414+F415+F416+F417+F418</f>
        <v>89800</v>
      </c>
      <c r="G411" s="66">
        <f>G414+G415+G416+G417+G418</f>
        <v>60695.80999999999</v>
      </c>
      <c r="H411" s="66">
        <f>H414+H415+H416+H417+H418</f>
        <v>70470.990000000005</v>
      </c>
      <c r="I411" s="79">
        <f t="shared" si="20"/>
        <v>67.589988864142526</v>
      </c>
      <c r="J411" s="171">
        <f t="shared" si="21"/>
        <v>86.128788597974832</v>
      </c>
    </row>
    <row r="412" spans="1:12" ht="38.25">
      <c r="A412" s="84"/>
      <c r="B412" s="34" t="s">
        <v>143</v>
      </c>
      <c r="C412" s="2"/>
      <c r="D412" s="10" t="s">
        <v>144</v>
      </c>
      <c r="E412" s="11">
        <f>E413+E414+E415+E416+E417+E418+E419+E420+E421+E422+E423+E424++E425+E426+E427</f>
        <v>159500</v>
      </c>
      <c r="F412" s="11">
        <f>F413+F414+F415+F416+F417+F418+F419+F420+F421+F422+F423+F424++F425+F426+F427</f>
        <v>177697</v>
      </c>
      <c r="G412" s="11">
        <f>G413+G414+G415+G416+G417+G418+G419+G420+G421+G422+G423+G424++G425+G426+G427</f>
        <v>139725.47999999998</v>
      </c>
      <c r="H412" s="11">
        <f>H413+H414+H415+H416+H417+H418+H419+H420+H421+H422+H423+H424++H425+H426+H427</f>
        <v>243339.19</v>
      </c>
      <c r="I412" s="79">
        <f t="shared" si="20"/>
        <v>78.631310601754663</v>
      </c>
      <c r="J412" s="171">
        <f t="shared" si="21"/>
        <v>57.420048122951343</v>
      </c>
    </row>
    <row r="413" spans="1:12" ht="48">
      <c r="A413" s="84"/>
      <c r="B413" s="33"/>
      <c r="C413" s="16">
        <v>3020</v>
      </c>
      <c r="D413" s="113" t="s">
        <v>24</v>
      </c>
      <c r="E413" s="18">
        <v>600</v>
      </c>
      <c r="F413" s="18">
        <v>600</v>
      </c>
      <c r="G413" s="19">
        <v>479.4</v>
      </c>
      <c r="H413" s="18">
        <v>684.02</v>
      </c>
      <c r="I413" s="79">
        <f t="shared" si="20"/>
        <v>79.899999999999991</v>
      </c>
      <c r="J413" s="171">
        <f t="shared" si="21"/>
        <v>70.085670009648837</v>
      </c>
      <c r="K413" s="183"/>
      <c r="L413" s="183"/>
    </row>
    <row r="414" spans="1:12" ht="36">
      <c r="A414" s="86"/>
      <c r="B414" s="87"/>
      <c r="C414" s="172">
        <v>4010</v>
      </c>
      <c r="D414" s="63" t="s">
        <v>25</v>
      </c>
      <c r="E414" s="18">
        <v>70080</v>
      </c>
      <c r="F414" s="18">
        <v>70080</v>
      </c>
      <c r="G414" s="18">
        <v>43606.92</v>
      </c>
      <c r="H414" s="18">
        <v>52912.23</v>
      </c>
      <c r="I414" s="79">
        <f t="shared" si="20"/>
        <v>62.224486301369865</v>
      </c>
      <c r="J414" s="171">
        <f t="shared" si="21"/>
        <v>82.413687723991217</v>
      </c>
    </row>
    <row r="415" spans="1:12" ht="38.25">
      <c r="A415" s="84"/>
      <c r="B415" s="34"/>
      <c r="C415" s="16">
        <v>4040</v>
      </c>
      <c r="D415" s="15" t="s">
        <v>26</v>
      </c>
      <c r="E415" s="18">
        <v>5880</v>
      </c>
      <c r="F415" s="18">
        <v>5880</v>
      </c>
      <c r="G415" s="19">
        <v>5876.23</v>
      </c>
      <c r="H415" s="18">
        <v>5830.88</v>
      </c>
      <c r="I415" s="79">
        <f t="shared" si="20"/>
        <v>99.935884353741486</v>
      </c>
      <c r="J415" s="171">
        <f t="shared" si="21"/>
        <v>100.77775567324313</v>
      </c>
    </row>
    <row r="416" spans="1:12" ht="38.25">
      <c r="A416" s="84"/>
      <c r="B416" s="33"/>
      <c r="C416" s="16">
        <v>4110</v>
      </c>
      <c r="D416" s="15" t="s">
        <v>27</v>
      </c>
      <c r="E416" s="18">
        <v>11680</v>
      </c>
      <c r="F416" s="18">
        <v>8970</v>
      </c>
      <c r="G416" s="19">
        <v>7963.85</v>
      </c>
      <c r="H416" s="18">
        <v>9560.69</v>
      </c>
      <c r="I416" s="79">
        <f t="shared" si="20"/>
        <v>88.78316610925306</v>
      </c>
      <c r="J416" s="171">
        <f t="shared" si="21"/>
        <v>83.297858208978639</v>
      </c>
    </row>
    <row r="417" spans="1:10" ht="25.5">
      <c r="A417" s="84"/>
      <c r="B417" s="33"/>
      <c r="C417" s="16">
        <v>4120</v>
      </c>
      <c r="D417" s="15" t="s">
        <v>28</v>
      </c>
      <c r="E417" s="18">
        <v>1860</v>
      </c>
      <c r="F417" s="18">
        <v>1870</v>
      </c>
      <c r="G417" s="19">
        <v>1845.21</v>
      </c>
      <c r="H417" s="18">
        <v>2167.19</v>
      </c>
      <c r="I417" s="79">
        <f t="shared" si="20"/>
        <v>98.674331550802137</v>
      </c>
      <c r="J417" s="171">
        <f t="shared" si="21"/>
        <v>85.14297315879088</v>
      </c>
    </row>
    <row r="418" spans="1:10" ht="25.5">
      <c r="A418" s="84"/>
      <c r="B418" s="33"/>
      <c r="C418" s="16">
        <v>4170</v>
      </c>
      <c r="D418" s="7" t="s">
        <v>29</v>
      </c>
      <c r="E418" s="18"/>
      <c r="F418" s="18">
        <v>3000</v>
      </c>
      <c r="G418" s="19">
        <v>1403.6</v>
      </c>
      <c r="H418" s="18"/>
      <c r="I418" s="79">
        <f t="shared" si="20"/>
        <v>46.786666666666662</v>
      </c>
      <c r="J418" s="171"/>
    </row>
    <row r="419" spans="1:10" ht="25.5">
      <c r="A419" s="84"/>
      <c r="B419" s="33"/>
      <c r="C419" s="16">
        <v>4210</v>
      </c>
      <c r="D419" s="15" t="s">
        <v>30</v>
      </c>
      <c r="E419" s="18">
        <v>15000</v>
      </c>
      <c r="F419" s="18">
        <v>17000</v>
      </c>
      <c r="G419" s="19">
        <v>14092.61</v>
      </c>
      <c r="H419" s="18">
        <v>15732.26</v>
      </c>
      <c r="I419" s="79">
        <f t="shared" si="20"/>
        <v>82.897705882352952</v>
      </c>
      <c r="J419" s="171">
        <f t="shared" si="21"/>
        <v>89.577784755654946</v>
      </c>
    </row>
    <row r="420" spans="1:10">
      <c r="A420" s="84"/>
      <c r="B420" s="33"/>
      <c r="C420" s="16">
        <v>4260</v>
      </c>
      <c r="D420" s="15" t="s">
        <v>35</v>
      </c>
      <c r="E420" s="18">
        <v>40000</v>
      </c>
      <c r="F420" s="18">
        <v>45779</v>
      </c>
      <c r="G420" s="19">
        <v>42637.47</v>
      </c>
      <c r="H420" s="18">
        <v>34998.230000000003</v>
      </c>
      <c r="I420" s="79">
        <f t="shared" si="20"/>
        <v>93.137617684964724</v>
      </c>
      <c r="J420" s="171">
        <f t="shared" si="21"/>
        <v>121.82750384805175</v>
      </c>
    </row>
    <row r="421" spans="1:10" ht="25.5">
      <c r="A421" s="84"/>
      <c r="B421" s="33"/>
      <c r="C421" s="16">
        <v>4280</v>
      </c>
      <c r="D421" s="15" t="s">
        <v>31</v>
      </c>
      <c r="E421" s="18">
        <v>300</v>
      </c>
      <c r="F421" s="18">
        <v>300</v>
      </c>
      <c r="G421" s="19">
        <v>44</v>
      </c>
      <c r="H421" s="18">
        <v>193.2</v>
      </c>
      <c r="I421" s="79">
        <f t="shared" si="20"/>
        <v>14.666666666666666</v>
      </c>
      <c r="J421" s="171">
        <f t="shared" si="21"/>
        <v>22.77432712215321</v>
      </c>
    </row>
    <row r="422" spans="1:10" ht="25.5">
      <c r="A422" s="84"/>
      <c r="B422" s="33"/>
      <c r="C422" s="16">
        <v>4300</v>
      </c>
      <c r="D422" s="15" t="s">
        <v>19</v>
      </c>
      <c r="E422" s="18">
        <v>7500</v>
      </c>
      <c r="F422" s="18">
        <v>10000</v>
      </c>
      <c r="G422" s="19">
        <v>9200.66</v>
      </c>
      <c r="H422" s="18">
        <v>7197.14</v>
      </c>
      <c r="I422" s="79">
        <f t="shared" si="20"/>
        <v>92.006599999999992</v>
      </c>
      <c r="J422" s="171">
        <f t="shared" si="21"/>
        <v>127.83772442942613</v>
      </c>
    </row>
    <row r="423" spans="1:10" ht="60">
      <c r="A423" s="84"/>
      <c r="B423" s="33"/>
      <c r="C423" s="16">
        <v>4360</v>
      </c>
      <c r="D423" s="59" t="s">
        <v>66</v>
      </c>
      <c r="E423" s="18">
        <v>1000</v>
      </c>
      <c r="F423" s="18">
        <v>1000</v>
      </c>
      <c r="G423" s="19">
        <v>702.31</v>
      </c>
      <c r="H423" s="18">
        <v>706.8</v>
      </c>
      <c r="I423" s="79">
        <f t="shared" si="20"/>
        <v>70.230999999999995</v>
      </c>
      <c r="J423" s="171">
        <f t="shared" si="21"/>
        <v>99.364742501414824</v>
      </c>
    </row>
    <row r="424" spans="1:10" ht="60">
      <c r="A424" s="22"/>
      <c r="B424" s="33"/>
      <c r="C424" s="16">
        <v>4370</v>
      </c>
      <c r="D424" s="59" t="s">
        <v>36</v>
      </c>
      <c r="E424" s="18">
        <v>1200</v>
      </c>
      <c r="F424" s="18">
        <v>1400</v>
      </c>
      <c r="G424" s="19">
        <v>1138.42</v>
      </c>
      <c r="H424" s="18">
        <v>1222.8499999999999</v>
      </c>
      <c r="I424" s="79">
        <f t="shared" si="20"/>
        <v>81.315714285714293</v>
      </c>
      <c r="J424" s="171">
        <f t="shared" si="21"/>
        <v>93.095637240871739</v>
      </c>
    </row>
    <row r="425" spans="1:10" ht="25.5">
      <c r="A425" s="84"/>
      <c r="B425" s="34"/>
      <c r="C425" s="16">
        <v>4430</v>
      </c>
      <c r="D425" s="15" t="s">
        <v>20</v>
      </c>
      <c r="E425" s="18">
        <v>1600</v>
      </c>
      <c r="F425" s="18">
        <v>1600</v>
      </c>
      <c r="G425" s="19">
        <v>1274</v>
      </c>
      <c r="H425" s="18">
        <v>1505.7</v>
      </c>
      <c r="I425" s="79">
        <f t="shared" si="20"/>
        <v>79.625</v>
      </c>
      <c r="J425" s="171">
        <f t="shared" si="21"/>
        <v>84.611808461180843</v>
      </c>
    </row>
    <row r="426" spans="1:10" ht="51">
      <c r="A426" s="84"/>
      <c r="B426" s="33"/>
      <c r="C426" s="16">
        <v>4440</v>
      </c>
      <c r="D426" s="15" t="s">
        <v>138</v>
      </c>
      <c r="E426" s="18">
        <v>2800</v>
      </c>
      <c r="F426" s="18">
        <v>2800</v>
      </c>
      <c r="G426" s="19">
        <v>2800</v>
      </c>
      <c r="H426" s="18">
        <v>2721</v>
      </c>
      <c r="I426" s="79">
        <f t="shared" si="20"/>
        <v>100</v>
      </c>
      <c r="J426" s="171">
        <f t="shared" si="21"/>
        <v>102.90334435869167</v>
      </c>
    </row>
    <row r="427" spans="1:10" ht="51">
      <c r="A427" s="84"/>
      <c r="B427" s="33"/>
      <c r="C427" s="16">
        <v>6050</v>
      </c>
      <c r="D427" s="15" t="s">
        <v>13</v>
      </c>
      <c r="E427" s="18"/>
      <c r="F427" s="18">
        <v>7418</v>
      </c>
      <c r="G427" s="19">
        <v>6660.8</v>
      </c>
      <c r="H427" s="18">
        <v>107907</v>
      </c>
      <c r="I427" s="79">
        <f t="shared" si="20"/>
        <v>89.792396872472366</v>
      </c>
      <c r="J427" s="171">
        <f t="shared" si="21"/>
        <v>6.1727228076028435</v>
      </c>
    </row>
    <row r="428" spans="1:10" s="1" customFormat="1" ht="25.5">
      <c r="A428" s="84"/>
      <c r="B428" s="34" t="s">
        <v>191</v>
      </c>
      <c r="C428" s="21"/>
      <c r="D428" s="159" t="s">
        <v>198</v>
      </c>
      <c r="E428" s="11"/>
      <c r="F428" s="11">
        <f>F429</f>
        <v>4000</v>
      </c>
      <c r="G428" s="11">
        <f>G429</f>
        <v>1919.32</v>
      </c>
      <c r="H428" s="11"/>
      <c r="I428" s="79">
        <f t="shared" si="20"/>
        <v>47.982999999999997</v>
      </c>
      <c r="J428" s="171"/>
    </row>
    <row r="429" spans="1:10" s="1" customFormat="1" ht="25.5">
      <c r="A429" s="84"/>
      <c r="B429" s="33"/>
      <c r="C429" s="16">
        <v>4300</v>
      </c>
      <c r="D429" s="7" t="s">
        <v>19</v>
      </c>
      <c r="E429" s="18"/>
      <c r="F429" s="18">
        <v>4000</v>
      </c>
      <c r="G429" s="18">
        <v>1919.32</v>
      </c>
      <c r="H429" s="18"/>
      <c r="I429" s="79">
        <f t="shared" si="20"/>
        <v>47.982999999999997</v>
      </c>
      <c r="J429" s="171"/>
    </row>
    <row r="430" spans="1:10" ht="38.25">
      <c r="A430" s="84"/>
      <c r="B430" s="34" t="s">
        <v>145</v>
      </c>
      <c r="C430" s="16"/>
      <c r="D430" s="5" t="s">
        <v>146</v>
      </c>
      <c r="E430" s="11">
        <f>E431+E432+E433</f>
        <v>120000</v>
      </c>
      <c r="F430" s="11">
        <f>F431+F432+F433</f>
        <v>149700</v>
      </c>
      <c r="G430" s="11">
        <f>G431+G432+G433</f>
        <v>135454.19</v>
      </c>
      <c r="H430" s="11">
        <f>H431+H432+H433</f>
        <v>258658.38999999998</v>
      </c>
      <c r="I430" s="79">
        <f t="shared" si="20"/>
        <v>90.483760855043428</v>
      </c>
      <c r="J430" s="171">
        <f t="shared" si="21"/>
        <v>52.367986207599913</v>
      </c>
    </row>
    <row r="431" spans="1:10">
      <c r="A431" s="84"/>
      <c r="B431" s="34"/>
      <c r="C431" s="16">
        <v>4260</v>
      </c>
      <c r="D431" s="7" t="s">
        <v>35</v>
      </c>
      <c r="E431" s="18">
        <v>120000</v>
      </c>
      <c r="F431" s="18">
        <v>109700</v>
      </c>
      <c r="G431" s="19">
        <v>104718.11</v>
      </c>
      <c r="H431" s="18">
        <v>114957.53</v>
      </c>
      <c r="I431" s="79">
        <f t="shared" si="20"/>
        <v>95.458623518687318</v>
      </c>
      <c r="J431" s="171">
        <f t="shared" si="21"/>
        <v>91.092867078824682</v>
      </c>
    </row>
    <row r="432" spans="1:10" ht="25.5">
      <c r="A432" s="84"/>
      <c r="B432" s="100"/>
      <c r="C432" s="16">
        <v>4300</v>
      </c>
      <c r="D432" s="7" t="s">
        <v>19</v>
      </c>
      <c r="E432" s="50"/>
      <c r="F432" s="19">
        <v>30000</v>
      </c>
      <c r="G432" s="19">
        <v>29917.52</v>
      </c>
      <c r="H432" s="19">
        <v>30169.49</v>
      </c>
      <c r="I432" s="79">
        <f t="shared" si="20"/>
        <v>99.725066666666677</v>
      </c>
      <c r="J432" s="171">
        <f t="shared" si="21"/>
        <v>99.164818497097556</v>
      </c>
    </row>
    <row r="433" spans="1:10" ht="48">
      <c r="A433" s="84"/>
      <c r="B433" s="100"/>
      <c r="C433" s="16">
        <v>6050</v>
      </c>
      <c r="D433" s="39" t="s">
        <v>13</v>
      </c>
      <c r="E433" s="19"/>
      <c r="F433" s="19">
        <v>10000</v>
      </c>
      <c r="G433" s="19">
        <v>818.56</v>
      </c>
      <c r="H433" s="19">
        <v>113531.37</v>
      </c>
      <c r="I433" s="180">
        <f t="shared" si="20"/>
        <v>8.1855999999999991</v>
      </c>
      <c r="J433" s="171">
        <f t="shared" si="21"/>
        <v>0.72099896266556107</v>
      </c>
    </row>
    <row r="434" spans="1:10" ht="51">
      <c r="A434" s="56" t="s">
        <v>147</v>
      </c>
      <c r="B434" s="94"/>
      <c r="C434" s="27"/>
      <c r="D434" s="3" t="s">
        <v>148</v>
      </c>
      <c r="E434" s="11">
        <f>E436+E451+E453+E456</f>
        <v>731200</v>
      </c>
      <c r="F434" s="11">
        <f>F436+F451+F453+F456</f>
        <v>589848</v>
      </c>
      <c r="G434" s="11">
        <f>G436+G451+G453+G456</f>
        <v>276289.65000000002</v>
      </c>
      <c r="H434" s="11">
        <f>H436+H451+H453+H456</f>
        <v>239387.12</v>
      </c>
      <c r="I434" s="79">
        <f t="shared" si="20"/>
        <v>46.84082170321846</v>
      </c>
      <c r="J434" s="171">
        <f t="shared" si="21"/>
        <v>115.41542001090119</v>
      </c>
    </row>
    <row r="435" spans="1:10">
      <c r="A435" s="128"/>
      <c r="B435" s="129"/>
      <c r="C435" s="130"/>
      <c r="D435" s="125" t="s">
        <v>187</v>
      </c>
      <c r="E435" s="66">
        <f>E437+E438+E439+E440+E441</f>
        <v>31750</v>
      </c>
      <c r="F435" s="66">
        <f>F437+F438+F439+F440+F441</f>
        <v>37750</v>
      </c>
      <c r="G435" s="66">
        <f>G437+G438+G439+G440+G441</f>
        <v>36387.72</v>
      </c>
      <c r="H435" s="66">
        <f>H437+H438+H439+H440+H441</f>
        <v>27865.07</v>
      </c>
      <c r="I435" s="79">
        <f t="shared" si="20"/>
        <v>96.391311258278151</v>
      </c>
      <c r="J435" s="171">
        <f t="shared" si="21"/>
        <v>130.58542469119942</v>
      </c>
    </row>
    <row r="436" spans="1:10" ht="38.25">
      <c r="A436" s="84"/>
      <c r="B436" s="34" t="s">
        <v>149</v>
      </c>
      <c r="C436" s="16"/>
      <c r="D436" s="5" t="s">
        <v>150</v>
      </c>
      <c r="E436" s="11">
        <f>E437+E438+E439+E440+E441+E442+E443+E444+E445+E446+E447+E448+E450</f>
        <v>251200</v>
      </c>
      <c r="F436" s="11">
        <f>F437+F438+F439+F440+F441+F442+F443+F444+F445+F446+F447+F448+F450</f>
        <v>101770</v>
      </c>
      <c r="G436" s="11">
        <f>G437+G438+G439+G440+G441+G442+G443+G444+G445+G446+G447+G448+G450</f>
        <v>52802.65</v>
      </c>
      <c r="H436" s="11">
        <f>SUM(H437:H450)</f>
        <v>37735.120000000003</v>
      </c>
      <c r="I436" s="79">
        <f t="shared" si="20"/>
        <v>51.884297926697457</v>
      </c>
      <c r="J436" s="171">
        <f t="shared" si="21"/>
        <v>139.9297259423052</v>
      </c>
    </row>
    <row r="437" spans="1:10" ht="38.25">
      <c r="A437" s="22"/>
      <c r="B437" s="33"/>
      <c r="C437" s="16">
        <v>4010</v>
      </c>
      <c r="D437" s="15" t="s">
        <v>25</v>
      </c>
      <c r="E437" s="18">
        <v>22744</v>
      </c>
      <c r="F437" s="18">
        <v>24944</v>
      </c>
      <c r="G437" s="19">
        <v>24877.33</v>
      </c>
      <c r="H437" s="18">
        <v>21752.46</v>
      </c>
      <c r="I437" s="79">
        <f t="shared" si="20"/>
        <v>99.732721295702376</v>
      </c>
      <c r="J437" s="171">
        <f t="shared" si="21"/>
        <v>114.36559359263276</v>
      </c>
    </row>
    <row r="438" spans="1:10" ht="38.25">
      <c r="A438" s="84"/>
      <c r="B438" s="33"/>
      <c r="C438" s="16">
        <v>4040</v>
      </c>
      <c r="D438" s="15" t="s">
        <v>26</v>
      </c>
      <c r="E438" s="18">
        <v>1802</v>
      </c>
      <c r="F438" s="18">
        <v>1802</v>
      </c>
      <c r="G438" s="19">
        <v>1801.32</v>
      </c>
      <c r="H438" s="18">
        <v>993.48</v>
      </c>
      <c r="I438" s="79">
        <f t="shared" si="20"/>
        <v>99.962264150943398</v>
      </c>
      <c r="J438" s="171">
        <f t="shared" si="21"/>
        <v>181.31416837782339</v>
      </c>
    </row>
    <row r="439" spans="1:10" ht="38.25">
      <c r="A439" s="84"/>
      <c r="B439" s="33"/>
      <c r="C439" s="16">
        <v>4110</v>
      </c>
      <c r="D439" s="15" t="s">
        <v>27</v>
      </c>
      <c r="E439" s="18">
        <v>4144</v>
      </c>
      <c r="F439" s="18">
        <v>4144</v>
      </c>
      <c r="G439" s="19">
        <v>4140.46</v>
      </c>
      <c r="H439" s="18">
        <v>3440.49</v>
      </c>
      <c r="I439" s="79">
        <f t="shared" si="20"/>
        <v>99.914575289575296</v>
      </c>
      <c r="J439" s="171">
        <f t="shared" si="21"/>
        <v>120.3450671270662</v>
      </c>
    </row>
    <row r="440" spans="1:10" ht="25.5">
      <c r="A440" s="84"/>
      <c r="B440" s="33"/>
      <c r="C440" s="16">
        <v>4120</v>
      </c>
      <c r="D440" s="15" t="s">
        <v>28</v>
      </c>
      <c r="E440" s="18">
        <v>660</v>
      </c>
      <c r="F440" s="18">
        <v>660</v>
      </c>
      <c r="G440" s="19">
        <v>633.61</v>
      </c>
      <c r="H440" s="18">
        <v>544.64</v>
      </c>
      <c r="I440" s="79">
        <f t="shared" si="20"/>
        <v>96.00151515151515</v>
      </c>
      <c r="J440" s="171">
        <f t="shared" si="21"/>
        <v>116.33556110458285</v>
      </c>
    </row>
    <row r="441" spans="1:10" ht="25.5">
      <c r="A441" s="84"/>
      <c r="B441" s="33"/>
      <c r="C441" s="16">
        <v>4170</v>
      </c>
      <c r="D441" s="15" t="s">
        <v>29</v>
      </c>
      <c r="E441" s="18">
        <v>2400</v>
      </c>
      <c r="F441" s="18">
        <v>6200</v>
      </c>
      <c r="G441" s="19">
        <v>4935</v>
      </c>
      <c r="H441" s="18">
        <v>1134</v>
      </c>
      <c r="I441" s="79">
        <f t="shared" si="20"/>
        <v>79.596774193548399</v>
      </c>
      <c r="J441" s="171">
        <f t="shared" si="21"/>
        <v>435.18518518518522</v>
      </c>
    </row>
    <row r="442" spans="1:10" ht="25.5">
      <c r="A442" s="84"/>
      <c r="B442" s="33"/>
      <c r="C442" s="16">
        <v>4210</v>
      </c>
      <c r="D442" s="15" t="s">
        <v>30</v>
      </c>
      <c r="E442" s="18">
        <v>3000</v>
      </c>
      <c r="F442" s="18">
        <v>11870</v>
      </c>
      <c r="G442" s="19">
        <v>6099.48</v>
      </c>
      <c r="H442" s="18">
        <v>2845.7</v>
      </c>
      <c r="I442" s="79">
        <f t="shared" si="20"/>
        <v>51.385678180286433</v>
      </c>
      <c r="J442" s="171">
        <f t="shared" si="21"/>
        <v>214.34023263168993</v>
      </c>
    </row>
    <row r="443" spans="1:10">
      <c r="A443" s="86"/>
      <c r="B443" s="33"/>
      <c r="C443" s="16">
        <v>4260</v>
      </c>
      <c r="D443" s="15" t="s">
        <v>35</v>
      </c>
      <c r="E443" s="18">
        <v>2000</v>
      </c>
      <c r="F443" s="18">
        <v>3350</v>
      </c>
      <c r="G443" s="19">
        <v>3346.41</v>
      </c>
      <c r="H443" s="18">
        <v>1967.01</v>
      </c>
      <c r="I443" s="79">
        <f t="shared" si="20"/>
        <v>99.892835820895527</v>
      </c>
      <c r="J443" s="171">
        <f t="shared" si="21"/>
        <v>170.12674058596548</v>
      </c>
    </row>
    <row r="444" spans="1:10" ht="25.5">
      <c r="A444" s="86"/>
      <c r="B444" s="33"/>
      <c r="C444" s="16">
        <v>4300</v>
      </c>
      <c r="D444" s="15" t="s">
        <v>19</v>
      </c>
      <c r="E444" s="18">
        <v>15500</v>
      </c>
      <c r="F444" s="18">
        <v>2540</v>
      </c>
      <c r="G444" s="19">
        <v>408.7</v>
      </c>
      <c r="H444" s="18">
        <v>485.44</v>
      </c>
      <c r="I444" s="79">
        <f t="shared" si="20"/>
        <v>16.090551181102359</v>
      </c>
      <c r="J444" s="171">
        <f t="shared" si="21"/>
        <v>84.191661173368487</v>
      </c>
    </row>
    <row r="445" spans="1:10" ht="38.25">
      <c r="A445" s="86"/>
      <c r="B445" s="33"/>
      <c r="C445" s="16">
        <v>4350</v>
      </c>
      <c r="D445" s="15" t="s">
        <v>65</v>
      </c>
      <c r="E445" s="18">
        <v>1400</v>
      </c>
      <c r="F445" s="18">
        <v>3000</v>
      </c>
      <c r="G445" s="19">
        <v>2588.58</v>
      </c>
      <c r="H445" s="18">
        <v>1620.26</v>
      </c>
      <c r="I445" s="79">
        <f t="shared" si="20"/>
        <v>86.286000000000001</v>
      </c>
      <c r="J445" s="171">
        <f t="shared" si="21"/>
        <v>159.76324787379804</v>
      </c>
    </row>
    <row r="446" spans="1:10" ht="60">
      <c r="A446" s="84"/>
      <c r="B446" s="34"/>
      <c r="C446" s="16">
        <v>4370</v>
      </c>
      <c r="D446" s="59" t="s">
        <v>36</v>
      </c>
      <c r="E446" s="18">
        <v>1350</v>
      </c>
      <c r="F446" s="18">
        <v>2050</v>
      </c>
      <c r="G446" s="19">
        <v>1914.86</v>
      </c>
      <c r="H446" s="18">
        <v>1669.44</v>
      </c>
      <c r="I446" s="79">
        <f t="shared" si="20"/>
        <v>93.407804878048779</v>
      </c>
      <c r="J446" s="171">
        <f t="shared" si="21"/>
        <v>114.70073797201457</v>
      </c>
    </row>
    <row r="447" spans="1:10" ht="25.5">
      <c r="A447" s="22"/>
      <c r="B447" s="33"/>
      <c r="C447" s="16">
        <v>4410</v>
      </c>
      <c r="D447" s="15" t="s">
        <v>37</v>
      </c>
      <c r="E447" s="18">
        <v>200</v>
      </c>
      <c r="F447" s="18">
        <v>210</v>
      </c>
      <c r="G447" s="19">
        <v>202.9</v>
      </c>
      <c r="H447" s="18">
        <v>225.2</v>
      </c>
      <c r="I447" s="79">
        <f t="shared" si="20"/>
        <v>96.61904761904762</v>
      </c>
      <c r="J447" s="171">
        <f t="shared" si="21"/>
        <v>90.097690941385451</v>
      </c>
    </row>
    <row r="448" spans="1:10" ht="60">
      <c r="A448" s="84"/>
      <c r="B448" s="33"/>
      <c r="C448" s="16">
        <v>4440</v>
      </c>
      <c r="D448" s="59" t="s">
        <v>32</v>
      </c>
      <c r="E448" s="18">
        <v>1000</v>
      </c>
      <c r="F448" s="18">
        <v>1000</v>
      </c>
      <c r="G448" s="19">
        <v>1000</v>
      </c>
      <c r="H448" s="18">
        <v>907</v>
      </c>
      <c r="I448" s="79">
        <f t="shared" si="20"/>
        <v>100</v>
      </c>
      <c r="J448" s="171">
        <f t="shared" si="21"/>
        <v>110.25358324145536</v>
      </c>
    </row>
    <row r="449" spans="1:11" s="1" customFormat="1" ht="63" customHeight="1">
      <c r="A449" s="84"/>
      <c r="B449" s="33"/>
      <c r="C449" s="16">
        <v>4700</v>
      </c>
      <c r="D449" s="59" t="s">
        <v>64</v>
      </c>
      <c r="E449" s="18"/>
      <c r="F449" s="18"/>
      <c r="G449" s="19"/>
      <c r="H449" s="18">
        <v>150</v>
      </c>
      <c r="I449" s="79"/>
      <c r="J449" s="171">
        <f t="shared" si="21"/>
        <v>0</v>
      </c>
    </row>
    <row r="450" spans="1:11" ht="48">
      <c r="A450" s="84"/>
      <c r="B450" s="33"/>
      <c r="C450" s="16">
        <v>6050</v>
      </c>
      <c r="D450" s="39" t="s">
        <v>13</v>
      </c>
      <c r="E450" s="18">
        <v>195000</v>
      </c>
      <c r="F450" s="18">
        <v>40000</v>
      </c>
      <c r="G450" s="19">
        <v>854</v>
      </c>
      <c r="H450" s="18"/>
      <c r="I450" s="79">
        <f t="shared" si="20"/>
        <v>2.1350000000000002</v>
      </c>
      <c r="J450" s="171"/>
    </row>
    <row r="451" spans="1:11" ht="18" customHeight="1">
      <c r="A451" s="84"/>
      <c r="B451" s="174" t="s">
        <v>151</v>
      </c>
      <c r="C451" s="175"/>
      <c r="D451" s="3" t="s">
        <v>152</v>
      </c>
      <c r="E451" s="4">
        <f>E452</f>
        <v>180000</v>
      </c>
      <c r="F451" s="4">
        <f>F452</f>
        <v>188002</v>
      </c>
      <c r="G451" s="4">
        <f>G452</f>
        <v>188001</v>
      </c>
      <c r="H451" s="4">
        <f>H452</f>
        <v>170000</v>
      </c>
      <c r="I451" s="176">
        <f t="shared" si="20"/>
        <v>99.999468090764992</v>
      </c>
      <c r="J451" s="177">
        <f t="shared" si="21"/>
        <v>110.58882352941177</v>
      </c>
    </row>
    <row r="452" spans="1:11" ht="48">
      <c r="A452" s="84"/>
      <c r="B452" s="33"/>
      <c r="C452" s="2">
        <v>2480</v>
      </c>
      <c r="D452" s="58" t="s">
        <v>153</v>
      </c>
      <c r="E452" s="18">
        <v>180000</v>
      </c>
      <c r="F452" s="19">
        <v>188002</v>
      </c>
      <c r="G452" s="19">
        <v>188001</v>
      </c>
      <c r="H452" s="18">
        <v>170000</v>
      </c>
      <c r="I452" s="79">
        <f t="shared" si="20"/>
        <v>99.999468090764992</v>
      </c>
      <c r="J452" s="171">
        <f t="shared" si="21"/>
        <v>110.58882352941177</v>
      </c>
      <c r="K452" s="183"/>
    </row>
    <row r="453" spans="1:11" ht="42" customHeight="1">
      <c r="A453" s="86"/>
      <c r="B453" s="87" t="s">
        <v>178</v>
      </c>
      <c r="C453" s="116"/>
      <c r="D453" s="150" t="s">
        <v>179</v>
      </c>
      <c r="E453" s="11">
        <f t="shared" ref="E453:H453" si="22">E454+E455</f>
        <v>300000</v>
      </c>
      <c r="F453" s="11">
        <f t="shared" si="22"/>
        <v>300000</v>
      </c>
      <c r="G453" s="11">
        <f t="shared" si="22"/>
        <v>35410</v>
      </c>
      <c r="H453" s="11">
        <f t="shared" si="22"/>
        <v>0</v>
      </c>
      <c r="I453" s="79">
        <f t="shared" si="20"/>
        <v>11.803333333333335</v>
      </c>
      <c r="J453" s="171"/>
    </row>
    <row r="454" spans="1:11" ht="25.5">
      <c r="A454" s="84"/>
      <c r="B454" s="33"/>
      <c r="C454" s="2">
        <v>4270</v>
      </c>
      <c r="D454" s="8" t="s">
        <v>50</v>
      </c>
      <c r="E454" s="18">
        <v>300000</v>
      </c>
      <c r="F454" s="18">
        <v>257270</v>
      </c>
      <c r="G454" s="18"/>
      <c r="H454" s="18">
        <v>0</v>
      </c>
      <c r="I454" s="79">
        <f t="shared" si="20"/>
        <v>0</v>
      </c>
      <c r="J454" s="171"/>
    </row>
    <row r="455" spans="1:11" s="1" customFormat="1" ht="51">
      <c r="A455" s="84"/>
      <c r="B455" s="33"/>
      <c r="C455" s="16">
        <v>6050</v>
      </c>
      <c r="D455" s="7" t="s">
        <v>13</v>
      </c>
      <c r="E455" s="18"/>
      <c r="F455" s="18">
        <v>42730</v>
      </c>
      <c r="G455" s="18">
        <v>35410</v>
      </c>
      <c r="H455" s="18"/>
      <c r="I455" s="79">
        <f t="shared" ref="I455:I469" si="23">(G455/F455)*100</f>
        <v>82.869178563070449</v>
      </c>
      <c r="J455" s="171"/>
    </row>
    <row r="456" spans="1:11" ht="25.5">
      <c r="A456" s="22"/>
      <c r="B456" s="34" t="s">
        <v>154</v>
      </c>
      <c r="C456" s="2"/>
      <c r="D456" s="10" t="s">
        <v>18</v>
      </c>
      <c r="E456" s="11">
        <f>E457+E458</f>
        <v>0</v>
      </c>
      <c r="F456" s="11">
        <f>F457+F458</f>
        <v>76</v>
      </c>
      <c r="G456" s="11">
        <f>G457+G458</f>
        <v>76</v>
      </c>
      <c r="H456" s="11">
        <f>H457+H458</f>
        <v>31652</v>
      </c>
      <c r="I456" s="79">
        <f t="shared" si="23"/>
        <v>100</v>
      </c>
      <c r="J456" s="171">
        <f t="shared" ref="J456:J469" si="24">(G456/H456)*100</f>
        <v>0.24011120940224945</v>
      </c>
    </row>
    <row r="457" spans="1:11" ht="24">
      <c r="A457" s="84"/>
      <c r="B457" s="34"/>
      <c r="C457" s="16">
        <v>4210</v>
      </c>
      <c r="D457" s="58" t="s">
        <v>30</v>
      </c>
      <c r="E457" s="18"/>
      <c r="F457" s="18"/>
      <c r="G457" s="19"/>
      <c r="H457" s="18">
        <v>24278</v>
      </c>
      <c r="I457" s="79"/>
      <c r="J457" s="171">
        <f t="shared" si="24"/>
        <v>0</v>
      </c>
    </row>
    <row r="458" spans="1:11" ht="24">
      <c r="A458" s="84"/>
      <c r="B458" s="33"/>
      <c r="C458" s="16">
        <v>4300</v>
      </c>
      <c r="D458" s="58" t="s">
        <v>19</v>
      </c>
      <c r="E458" s="18"/>
      <c r="F458" s="18">
        <v>76</v>
      </c>
      <c r="G458" s="19">
        <v>76</v>
      </c>
      <c r="H458" s="18">
        <v>7374</v>
      </c>
      <c r="I458" s="79">
        <f t="shared" si="23"/>
        <v>100</v>
      </c>
      <c r="J458" s="171">
        <f t="shared" si="24"/>
        <v>1.0306482234879306</v>
      </c>
    </row>
    <row r="459" spans="1:11" ht="38.25">
      <c r="A459" s="22" t="s">
        <v>155</v>
      </c>
      <c r="B459" s="34"/>
      <c r="C459" s="2"/>
      <c r="D459" s="5" t="s">
        <v>156</v>
      </c>
      <c r="E459" s="64">
        <f>E460+E462+E465</f>
        <v>771000</v>
      </c>
      <c r="F459" s="64">
        <f>F460+F462+F465</f>
        <v>1107731</v>
      </c>
      <c r="G459" s="64">
        <f>G460+G462+G465</f>
        <v>1105141.18</v>
      </c>
      <c r="H459" s="64">
        <f>H460+H462+H465</f>
        <v>86761.39</v>
      </c>
      <c r="I459" s="79">
        <f t="shared" si="23"/>
        <v>99.766204972145758</v>
      </c>
      <c r="J459" s="171">
        <f t="shared" si="24"/>
        <v>1273.770717596848</v>
      </c>
    </row>
    <row r="460" spans="1:11" ht="25.5">
      <c r="A460" s="84"/>
      <c r="B460" s="34" t="s">
        <v>157</v>
      </c>
      <c r="C460" s="16"/>
      <c r="D460" s="5" t="s">
        <v>158</v>
      </c>
      <c r="E460" s="64">
        <f>E461</f>
        <v>700000</v>
      </c>
      <c r="F460" s="64">
        <f>F461</f>
        <v>1033831</v>
      </c>
      <c r="G460" s="64">
        <f>G461</f>
        <v>1033824</v>
      </c>
      <c r="H460" s="64">
        <f>H461</f>
        <v>33517.9</v>
      </c>
      <c r="I460" s="79">
        <f t="shared" si="23"/>
        <v>99.999322906742023</v>
      </c>
      <c r="J460" s="171">
        <f t="shared" si="24"/>
        <v>3084.3937120165642</v>
      </c>
    </row>
    <row r="461" spans="1:11" ht="51">
      <c r="A461" s="84"/>
      <c r="B461" s="33"/>
      <c r="C461" s="16">
        <v>6050</v>
      </c>
      <c r="D461" s="7" t="s">
        <v>13</v>
      </c>
      <c r="E461" s="19">
        <v>700000</v>
      </c>
      <c r="F461" s="72">
        <v>1033831</v>
      </c>
      <c r="G461" s="67">
        <v>1033824</v>
      </c>
      <c r="H461" s="67">
        <v>33517.9</v>
      </c>
      <c r="I461" s="79">
        <f t="shared" si="23"/>
        <v>99.999322906742023</v>
      </c>
      <c r="J461" s="171">
        <f t="shared" si="24"/>
        <v>3084.3937120165642</v>
      </c>
    </row>
    <row r="462" spans="1:11" ht="51">
      <c r="A462" s="86"/>
      <c r="B462" s="87" t="s">
        <v>159</v>
      </c>
      <c r="C462" s="116"/>
      <c r="D462" s="3" t="s">
        <v>160</v>
      </c>
      <c r="E462" s="11">
        <f t="shared" ref="E462:H462" si="25">E463+E464</f>
        <v>70000</v>
      </c>
      <c r="F462" s="11">
        <f t="shared" si="25"/>
        <v>67500</v>
      </c>
      <c r="G462" s="11">
        <f t="shared" si="25"/>
        <v>65473.01</v>
      </c>
      <c r="H462" s="11">
        <f t="shared" si="25"/>
        <v>51914.74</v>
      </c>
      <c r="I462" s="79">
        <f t="shared" si="23"/>
        <v>96.99705185185185</v>
      </c>
      <c r="J462" s="171">
        <f t="shared" si="24"/>
        <v>126.11641703300451</v>
      </c>
    </row>
    <row r="463" spans="1:11" ht="84">
      <c r="A463" s="84"/>
      <c r="B463" s="34"/>
      <c r="C463" s="16">
        <v>2820</v>
      </c>
      <c r="D463" s="58" t="s">
        <v>161</v>
      </c>
      <c r="E463" s="18">
        <v>70000</v>
      </c>
      <c r="F463" s="19">
        <v>67000</v>
      </c>
      <c r="G463" s="19">
        <v>64973.01</v>
      </c>
      <c r="H463" s="18">
        <v>51914.74</v>
      </c>
      <c r="I463" s="79">
        <f>(G463/F463)*100</f>
        <v>96.974641791044775</v>
      </c>
      <c r="J463" s="171">
        <f t="shared" si="24"/>
        <v>125.15329942902538</v>
      </c>
    </row>
    <row r="464" spans="1:11" s="1" customFormat="1" ht="24">
      <c r="A464" s="84"/>
      <c r="B464" s="34"/>
      <c r="C464" s="16">
        <v>4210</v>
      </c>
      <c r="D464" s="58" t="s">
        <v>30</v>
      </c>
      <c r="E464" s="18"/>
      <c r="F464" s="19">
        <v>500</v>
      </c>
      <c r="G464" s="19">
        <v>500</v>
      </c>
      <c r="H464" s="18"/>
      <c r="I464" s="79">
        <f t="shared" si="23"/>
        <v>100</v>
      </c>
      <c r="J464" s="171"/>
    </row>
    <row r="465" spans="1:11" ht="25.5">
      <c r="A465" s="84"/>
      <c r="B465" s="34" t="s">
        <v>162</v>
      </c>
      <c r="C465" s="16"/>
      <c r="D465" s="5" t="s">
        <v>18</v>
      </c>
      <c r="E465" s="68">
        <f t="shared" ref="E465:H465" si="26">E466+E467</f>
        <v>1000</v>
      </c>
      <c r="F465" s="68">
        <f t="shared" si="26"/>
        <v>6400</v>
      </c>
      <c r="G465" s="68">
        <f t="shared" si="26"/>
        <v>5844.17</v>
      </c>
      <c r="H465" s="68">
        <f t="shared" si="26"/>
        <v>1328.75</v>
      </c>
      <c r="I465" s="79">
        <f t="shared" si="23"/>
        <v>91.315156250000001</v>
      </c>
      <c r="J465" s="171">
        <f t="shared" si="24"/>
        <v>439.82464722483536</v>
      </c>
    </row>
    <row r="466" spans="1:11" s="1" customFormat="1" ht="24">
      <c r="A466" s="103"/>
      <c r="B466" s="105"/>
      <c r="C466" s="24">
        <v>4210</v>
      </c>
      <c r="D466" s="58" t="s">
        <v>30</v>
      </c>
      <c r="E466" s="68"/>
      <c r="F466" s="19">
        <v>900</v>
      </c>
      <c r="G466" s="19">
        <v>900</v>
      </c>
      <c r="H466" s="68"/>
      <c r="I466" s="79">
        <f t="shared" si="23"/>
        <v>100</v>
      </c>
      <c r="J466" s="171"/>
    </row>
    <row r="467" spans="1:11">
      <c r="A467" s="22"/>
      <c r="B467" s="34"/>
      <c r="C467" s="16">
        <v>4260</v>
      </c>
      <c r="D467" s="7" t="s">
        <v>35</v>
      </c>
      <c r="E467" s="18">
        <v>1000</v>
      </c>
      <c r="F467" s="18">
        <v>5500</v>
      </c>
      <c r="G467" s="18">
        <v>4944.17</v>
      </c>
      <c r="H467" s="18">
        <v>1328.75</v>
      </c>
      <c r="I467" s="180">
        <f t="shared" si="23"/>
        <v>89.893999999999991</v>
      </c>
      <c r="J467" s="182">
        <f t="shared" si="24"/>
        <v>372.09181561618061</v>
      </c>
      <c r="K467" s="183"/>
    </row>
    <row r="468" spans="1:11">
      <c r="A468" s="84"/>
      <c r="B468" s="33"/>
      <c r="C468" s="16"/>
      <c r="D468" s="5" t="s">
        <v>163</v>
      </c>
      <c r="E468" s="70">
        <f>E6+E14+E43+E58+E82+E94+E144+E158+E162+E198+E203+E206+E211+E320+E328+E393+E410+E434+E459</f>
        <v>11470389</v>
      </c>
      <c r="F468" s="70">
        <f>F6+F14+F43+F58+F82+F94+F144+F158+F162+F198+F203+F206+F211+F320+F328+F393+F410+F434+F459</f>
        <v>12568660.66</v>
      </c>
      <c r="G468" s="70">
        <f>G6+G14+G43+G58+G82+G94+G144+G158+G162+G198+G203+G206+G211+G320+G328+G393+G410+G434+G459</f>
        <v>11408767.420000002</v>
      </c>
      <c r="H468" s="70">
        <f>H6+H14+H43+H58+H82+H94+H144+H158+H162+H198+H203+H206+H211+H320+H328+H393+H410+H434+H459</f>
        <v>8810436.4000000004</v>
      </c>
      <c r="I468" s="180">
        <f t="shared" si="23"/>
        <v>90.771544626935636</v>
      </c>
      <c r="J468" s="182">
        <f t="shared" si="24"/>
        <v>129.49151326942217</v>
      </c>
    </row>
    <row r="469" spans="1:11">
      <c r="A469" s="186" t="s">
        <v>200</v>
      </c>
      <c r="B469" s="187"/>
      <c r="C469" s="187"/>
      <c r="D469" s="188"/>
      <c r="E469" s="185">
        <f>E18+E19+E20+E21+E22+E30+E31+E32+E33+E65+E66+E67+E68+E69+E85+E88+E89+E90+E97+E98+E99+E112+E113+E114+E115+E117+E146+E149+E150+E151+E168+E169+E170+E171+E184+E185+E186+E187+E188+E215+E216+E217+E218+E220+E240+E241+E242+E243+E244+E278+E260+E261+E262+E263+E274+E275+E276+E277+E285+E286+E287+E288+E305+E306+E307+E308+E334+E335+E336+E337+E357+E360+E361+E364+E367+E397+E398+E399+E400+E414+E415+E416+E417+E437+E438+E439+E440+E441</f>
        <v>4518767</v>
      </c>
      <c r="F469" s="185">
        <f>F18+F19+F20+F21+F22+F30+F31+F32+F33+F65+F66+F67+F68+F69+F85+F88+F89+F90+F97+F98+F99+F112+F113+F114+F115+F117+F146+F149+F150+F151+F168+F169+F170+F171+F184+F185+F186+F187+F188+F215+F216+F217+F218+F220+F240+F241+F242+F243+F244+F278+F260+F261+F262+F263+F274+F275+F276+F277+F285+F286+F287+F288+F305+F306+F307+F308+F334+F335+F336+F337+F357+F360+F361+F364+F367+F397+F398+F399+F400+F414+F415+F416+F417+F437+F438+F439+F440+F441</f>
        <v>4244767</v>
      </c>
      <c r="G469" s="185">
        <f>G18+G19+G20+G21+G22+G30+G31+G32+G33+G65+G66+G67+G68+G69+G85+G88+G89+G90+G97+G98+G99+G112+G113+G114+G115+G117+G146+G149+G150+G151+G168+G169+G170+G171+G184+G185+G186+G187+G188+G215+G216+G217+G218+G220+G240+G241+G242+G243+G244+G278+G260+G261+G262+G263+G274+G275+G276+G277+G285+G286+G287+G288+G305+G306+G307+G308+G334+G335+G336+G337+G357+G360+G361+G364+G367+G397+G398+G399+G400+G414+G415+G416+G417+G437+G438+G439+G440+G441</f>
        <v>3978082.4399999985</v>
      </c>
      <c r="H469" s="185">
        <f>H18+H19+H20+H21+H22+H30+H31+H32+H33+H65+H66+H67+H68+H69+H85+H88+H89+H90+H97+H98+H99+H112+H113+H114+H115+H117+H146+H149+H150+H151+H168+H169+H170+H171+H184+H185+H186+H187+H188+H215+H216+H217+H218+H220+H240+H241+H242+H243+H244+H278+H260+H261+H262+H263+H274+H275+H276+H277+H285+H286+H287+H288+H305+H306+H307+H308+H334+H335+H336+H337+H357+H360+H361+H364+H367+H397+H398+H399+H400+H414+H415+H416+H417+H437+H438+H439+H440+H441</f>
        <v>3778930.56</v>
      </c>
      <c r="I469" s="79">
        <f t="shared" si="23"/>
        <v>93.717333366000972</v>
      </c>
      <c r="J469" s="171">
        <f t="shared" si="24"/>
        <v>105.27005926248083</v>
      </c>
      <c r="K469" s="183"/>
    </row>
    <row r="470" spans="1:11">
      <c r="A470" s="119"/>
      <c r="B470" s="120"/>
      <c r="C470" s="121"/>
      <c r="D470" s="122"/>
      <c r="E470" s="123"/>
      <c r="F470" s="123"/>
      <c r="G470" s="123"/>
      <c r="H470" s="123"/>
      <c r="I470" s="124"/>
      <c r="J470" s="124"/>
    </row>
  </sheetData>
  <mergeCells count="19">
    <mergeCell ref="J2:J4"/>
    <mergeCell ref="I2:I4"/>
    <mergeCell ref="A1:J1"/>
    <mergeCell ref="A469:D469"/>
    <mergeCell ref="H3:H4"/>
    <mergeCell ref="G2:H2"/>
    <mergeCell ref="D361:D363"/>
    <mergeCell ref="D364:D366"/>
    <mergeCell ref="D367:D369"/>
    <mergeCell ref="D370:D372"/>
    <mergeCell ref="D386:D388"/>
    <mergeCell ref="F3:F4"/>
    <mergeCell ref="E2:F2"/>
    <mergeCell ref="A2:A4"/>
    <mergeCell ref="G3:G4"/>
    <mergeCell ref="E3:E4"/>
    <mergeCell ref="C2:C4"/>
    <mergeCell ref="B2:B4"/>
    <mergeCell ref="D2:D4"/>
  </mergeCells>
  <conditionalFormatting sqref="E6:I469">
    <cfRule type="cellIs" dxfId="1" priority="3" stopIfTrue="1" operator="equal">
      <formula>0</formula>
    </cfRule>
  </conditionalFormatting>
  <conditionalFormatting sqref="E6:J469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&amp;RZałącznik nr 3str.&amp;P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Arkusz4</vt:lpstr>
      <vt:lpstr>Arkusz1</vt:lpstr>
      <vt:lpstr>Arkusz2</vt:lpstr>
      <vt:lpstr>Arkusz3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2010-03-31T04:37:24Z</cp:lastPrinted>
  <dcterms:created xsi:type="dcterms:W3CDTF">2009-08-07T08:19:17Z</dcterms:created>
  <dcterms:modified xsi:type="dcterms:W3CDTF">2010-05-10T10:59:11Z</dcterms:modified>
</cp:coreProperties>
</file>