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320" windowHeight="9240" activeTab="1"/>
  </bookViews>
  <sheets>
    <sheet name="Arkusz1" sheetId="1" r:id="rId1"/>
    <sheet name="Arkusz1 (3)" sheetId="6" r:id="rId2"/>
    <sheet name="po konsoli" sheetId="4" r:id="rId3"/>
    <sheet name="Arkusz1 (2)" sheetId="5" r:id="rId4"/>
    <sheet name="Arkusz2" sheetId="2" r:id="rId5"/>
    <sheet name="Arkusz3" sheetId="3" r:id="rId6"/>
  </sheets>
  <calcPr calcId="124519"/>
</workbook>
</file>

<file path=xl/calcChain.xml><?xml version="1.0" encoding="utf-8"?>
<calcChain xmlns="http://schemas.openxmlformats.org/spreadsheetml/2006/main">
  <c r="D7" i="6"/>
  <c r="B7"/>
  <c r="G7"/>
  <c r="U7"/>
  <c r="T7"/>
  <c r="S7"/>
  <c r="R7"/>
  <c r="Q7"/>
  <c r="P7"/>
  <c r="O7"/>
  <c r="N7"/>
  <c r="M7"/>
  <c r="L7"/>
  <c r="K7"/>
  <c r="J7"/>
  <c r="I7"/>
  <c r="H7"/>
  <c r="U15"/>
  <c r="T15"/>
  <c r="S15"/>
  <c r="R15"/>
  <c r="Q15"/>
  <c r="P15"/>
  <c r="O15"/>
  <c r="N15"/>
  <c r="M15"/>
  <c r="L15"/>
  <c r="K15"/>
  <c r="I15"/>
  <c r="H15"/>
  <c r="J15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17"/>
  <c r="U20" l="1"/>
  <c r="N16"/>
  <c r="U16" s="1"/>
  <c r="P18"/>
  <c r="I18"/>
  <c r="U19"/>
  <c r="H19"/>
  <c r="F19"/>
  <c r="G15"/>
  <c r="F15"/>
  <c r="E15"/>
  <c r="D15"/>
  <c r="B15"/>
  <c r="U14"/>
  <c r="U13"/>
  <c r="U12"/>
  <c r="F12"/>
  <c r="E12"/>
  <c r="U11"/>
  <c r="F11"/>
  <c r="E11" s="1"/>
  <c r="U10"/>
  <c r="F10"/>
  <c r="E10" s="1"/>
  <c r="E8" s="1"/>
  <c r="U9"/>
  <c r="T9"/>
  <c r="S9"/>
  <c r="R9"/>
  <c r="Q9"/>
  <c r="P9"/>
  <c r="O9"/>
  <c r="N9"/>
  <c r="M9"/>
  <c r="L9"/>
  <c r="K9"/>
  <c r="J9"/>
  <c r="I9"/>
  <c r="H9"/>
  <c r="G9"/>
  <c r="F9"/>
  <c r="E9"/>
  <c r="D9"/>
  <c r="B9"/>
  <c r="U8"/>
  <c r="T8"/>
  <c r="S8"/>
  <c r="R8"/>
  <c r="Q8"/>
  <c r="P8"/>
  <c r="O8"/>
  <c r="N8"/>
  <c r="M8"/>
  <c r="L8"/>
  <c r="K8"/>
  <c r="J8"/>
  <c r="I8"/>
  <c r="H8"/>
  <c r="G8"/>
  <c r="F8"/>
  <c r="D8"/>
  <c r="B8"/>
  <c r="F7"/>
  <c r="E7"/>
  <c r="T6"/>
  <c r="S6"/>
  <c r="R6"/>
  <c r="Q6"/>
  <c r="P6"/>
  <c r="O6"/>
  <c r="N6"/>
  <c r="M6"/>
  <c r="L6"/>
  <c r="K6"/>
  <c r="J6"/>
  <c r="J5" s="1"/>
  <c r="I6"/>
  <c r="H6"/>
  <c r="G6"/>
  <c r="F6"/>
  <c r="E6" s="1"/>
  <c r="E5" s="1"/>
  <c r="D6"/>
  <c r="B6"/>
  <c r="T5"/>
  <c r="S5"/>
  <c r="R5"/>
  <c r="Q5"/>
  <c r="P5"/>
  <c r="O5"/>
  <c r="N5"/>
  <c r="M5"/>
  <c r="L5"/>
  <c r="K5"/>
  <c r="I5"/>
  <c r="H5"/>
  <c r="G5"/>
  <c r="F5"/>
  <c r="D5"/>
  <c r="B5"/>
  <c r="R14" i="5"/>
  <c r="R13"/>
  <c r="R12"/>
  <c r="R11"/>
  <c r="Q11"/>
  <c r="P11"/>
  <c r="O11"/>
  <c r="N11"/>
  <c r="M11"/>
  <c r="L11"/>
  <c r="K11"/>
  <c r="J11"/>
  <c r="I11"/>
  <c r="H11"/>
  <c r="G11"/>
  <c r="F11"/>
  <c r="E11"/>
  <c r="D11"/>
  <c r="B11"/>
  <c r="R10"/>
  <c r="R9"/>
  <c r="R8"/>
  <c r="R7"/>
  <c r="R6"/>
  <c r="R5" s="1"/>
  <c r="Q6"/>
  <c r="Q5" s="1"/>
  <c r="P6"/>
  <c r="P5" s="1"/>
  <c r="O6"/>
  <c r="O5" s="1"/>
  <c r="N6"/>
  <c r="N5" s="1"/>
  <c r="M6"/>
  <c r="M5" s="1"/>
  <c r="L6"/>
  <c r="L5" s="1"/>
  <c r="K6"/>
  <c r="K5" s="1"/>
  <c r="J6"/>
  <c r="J5" s="1"/>
  <c r="I6"/>
  <c r="I5" s="1"/>
  <c r="H6"/>
  <c r="H5" s="1"/>
  <c r="G6"/>
  <c r="G5" s="1"/>
  <c r="F6"/>
  <c r="F5" s="1"/>
  <c r="D6"/>
  <c r="D5" s="1"/>
  <c r="B6"/>
  <c r="B5" s="1"/>
  <c r="H18" i="1"/>
  <c r="T15"/>
  <c r="S15"/>
  <c r="R15"/>
  <c r="Q15"/>
  <c r="P15"/>
  <c r="O15"/>
  <c r="N15"/>
  <c r="M15"/>
  <c r="L15"/>
  <c r="K15"/>
  <c r="J15"/>
  <c r="I15"/>
  <c r="H15"/>
  <c r="G15"/>
  <c r="E15"/>
  <c r="U14"/>
  <c r="U13"/>
  <c r="F12"/>
  <c r="E12" s="1"/>
  <c r="U12"/>
  <c r="F22" i="4"/>
  <c r="E22" s="1"/>
  <c r="W22"/>
  <c r="W21"/>
  <c r="F21"/>
  <c r="E21" s="1"/>
  <c r="W20"/>
  <c r="F20"/>
  <c r="E20" s="1"/>
  <c r="W19"/>
  <c r="F19"/>
  <c r="W18"/>
  <c r="F18"/>
  <c r="E18" s="1"/>
  <c r="W17"/>
  <c r="W14" s="1"/>
  <c r="J15"/>
  <c r="I15"/>
  <c r="H15"/>
  <c r="G15"/>
  <c r="G7" s="1"/>
  <c r="F15"/>
  <c r="E15"/>
  <c r="V14"/>
  <c r="U14"/>
  <c r="T14"/>
  <c r="S14"/>
  <c r="R14"/>
  <c r="Q14"/>
  <c r="P14"/>
  <c r="O14"/>
  <c r="N14"/>
  <c r="M14"/>
  <c r="L14"/>
  <c r="K14"/>
  <c r="J14"/>
  <c r="I14"/>
  <c r="H14"/>
  <c r="G14"/>
  <c r="F14"/>
  <c r="D14"/>
  <c r="B14"/>
  <c r="W13"/>
  <c r="W12"/>
  <c r="F12"/>
  <c r="E12" s="1"/>
  <c r="W11"/>
  <c r="F11"/>
  <c r="E11"/>
  <c r="W10"/>
  <c r="F10"/>
  <c r="E10" s="1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B9"/>
  <c r="V8"/>
  <c r="U8"/>
  <c r="T8"/>
  <c r="S8"/>
  <c r="R8"/>
  <c r="Q8"/>
  <c r="P8"/>
  <c r="O8"/>
  <c r="N8"/>
  <c r="M8"/>
  <c r="L8"/>
  <c r="K8"/>
  <c r="J8"/>
  <c r="I8"/>
  <c r="H8"/>
  <c r="G8"/>
  <c r="D8"/>
  <c r="B8"/>
  <c r="W7"/>
  <c r="V7"/>
  <c r="U7"/>
  <c r="T7"/>
  <c r="S7"/>
  <c r="R7"/>
  <c r="Q7"/>
  <c r="P7"/>
  <c r="O7"/>
  <c r="N7"/>
  <c r="M7"/>
  <c r="L7"/>
  <c r="K7"/>
  <c r="J7"/>
  <c r="I7"/>
  <c r="H7"/>
  <c r="F7"/>
  <c r="E7"/>
  <c r="D7"/>
  <c r="B7"/>
  <c r="V6"/>
  <c r="V5" s="1"/>
  <c r="U6"/>
  <c r="U5" s="1"/>
  <c r="T6"/>
  <c r="T5" s="1"/>
  <c r="S6"/>
  <c r="R6"/>
  <c r="R5" s="1"/>
  <c r="Q6"/>
  <c r="P6"/>
  <c r="P5" s="1"/>
  <c r="O6"/>
  <c r="N6"/>
  <c r="N5" s="1"/>
  <c r="M6"/>
  <c r="M5" s="1"/>
  <c r="L6"/>
  <c r="L5" s="1"/>
  <c r="K6"/>
  <c r="J6"/>
  <c r="I6"/>
  <c r="I5" s="1"/>
  <c r="H6"/>
  <c r="H5" s="1"/>
  <c r="G6"/>
  <c r="D6"/>
  <c r="B6"/>
  <c r="B5" s="1"/>
  <c r="S5"/>
  <c r="Q5"/>
  <c r="O5"/>
  <c r="K5"/>
  <c r="U6" i="6" l="1"/>
  <c r="U5" s="1"/>
  <c r="U18"/>
  <c r="E6" i="5"/>
  <c r="E5" s="1"/>
  <c r="G5" i="4"/>
  <c r="W6"/>
  <c r="W5" s="1"/>
  <c r="F8"/>
  <c r="F6" s="1"/>
  <c r="F5" s="1"/>
  <c r="D5"/>
  <c r="W8"/>
  <c r="E6"/>
  <c r="E5" s="1"/>
  <c r="E19"/>
  <c r="E14" s="1"/>
  <c r="E8"/>
  <c r="J5"/>
  <c r="D15" i="1"/>
  <c r="B15"/>
  <c r="T9"/>
  <c r="T7" s="1"/>
  <c r="S9"/>
  <c r="S7" s="1"/>
  <c r="R9"/>
  <c r="R7" s="1"/>
  <c r="Q9"/>
  <c r="Q7" s="1"/>
  <c r="P9"/>
  <c r="P7" s="1"/>
  <c r="O9"/>
  <c r="O7" s="1"/>
  <c r="N9"/>
  <c r="N7" s="1"/>
  <c r="M9"/>
  <c r="M7" s="1"/>
  <c r="L9"/>
  <c r="L7" s="1"/>
  <c r="K9"/>
  <c r="K7" s="1"/>
  <c r="J9"/>
  <c r="J7" s="1"/>
  <c r="I9"/>
  <c r="I7" s="1"/>
  <c r="H9"/>
  <c r="H7" s="1"/>
  <c r="G9"/>
  <c r="G7" s="1"/>
  <c r="F9"/>
  <c r="F7" s="1"/>
  <c r="E9"/>
  <c r="E7" s="1"/>
  <c r="D9"/>
  <c r="D7" s="1"/>
  <c r="B9"/>
  <c r="B7" s="1"/>
  <c r="U18"/>
  <c r="U17"/>
  <c r="U9"/>
  <c r="U7" s="1"/>
  <c r="U11"/>
  <c r="U10"/>
  <c r="T8"/>
  <c r="T6" s="1"/>
  <c r="S8"/>
  <c r="S6" s="1"/>
  <c r="R8"/>
  <c r="R6" s="1"/>
  <c r="Q8"/>
  <c r="Q6" s="1"/>
  <c r="P8"/>
  <c r="P6"/>
  <c r="U15" l="1"/>
  <c r="P5"/>
  <c r="T5"/>
  <c r="S5"/>
  <c r="R5"/>
  <c r="Q5"/>
  <c r="U8"/>
  <c r="U16" l="1"/>
  <c r="O8"/>
  <c r="N8"/>
  <c r="N6" s="1"/>
  <c r="N5" s="1"/>
  <c r="M8"/>
  <c r="M6" s="1"/>
  <c r="M5" s="1"/>
  <c r="L8"/>
  <c r="K8"/>
  <c r="J8"/>
  <c r="J6" s="1"/>
  <c r="J5" s="1"/>
  <c r="I8"/>
  <c r="I6" s="1"/>
  <c r="H8"/>
  <c r="G8"/>
  <c r="G6" s="1"/>
  <c r="G5" s="1"/>
  <c r="D8"/>
  <c r="D6" s="1"/>
  <c r="D5" s="1"/>
  <c r="B8"/>
  <c r="B6" s="1"/>
  <c r="B5" s="1"/>
  <c r="F18"/>
  <c r="F15" s="1"/>
  <c r="F11"/>
  <c r="E11" s="1"/>
  <c r="F10"/>
  <c r="E10" s="1"/>
  <c r="E8" l="1"/>
  <c r="I5"/>
  <c r="L6"/>
  <c r="L5" s="1"/>
  <c r="F8"/>
  <c r="H6"/>
  <c r="K6"/>
  <c r="K5" s="1"/>
  <c r="O6"/>
  <c r="O5" s="1"/>
  <c r="U6" l="1"/>
  <c r="U5" s="1"/>
  <c r="H5"/>
  <c r="F6"/>
  <c r="F5" s="1"/>
  <c r="E6" l="1"/>
  <c r="E5" s="1"/>
</calcChain>
</file>

<file path=xl/sharedStrings.xml><?xml version="1.0" encoding="utf-8"?>
<sst xmlns="http://schemas.openxmlformats.org/spreadsheetml/2006/main" count="184" uniqueCount="63">
  <si>
    <t>Przeznaczenie</t>
  </si>
  <si>
    <t>Wierzyciel 
nr pożyczki / kredytu
data umowy</t>
  </si>
  <si>
    <t>WFOŚiGW
nr 24/GW/JG/2004
z dnia 24.08.2004 r.</t>
  </si>
  <si>
    <t>WFOŚiGW
nr 26/GW/JG/2004
z dnia 24.08.2004 r.</t>
  </si>
  <si>
    <t>WFOŚiGW
nr 226/P/OW/JG/2010
z dnia 10.11.2010 r.</t>
  </si>
  <si>
    <t>BGŻ o. Jel.Góra
nr u/0029658028/
0016/2009
z dnia 09.02.2009</t>
  </si>
  <si>
    <t>BGŻ o. Jel.Góra
nr u/0029658028/
0019/2010/1700
z dnia 01.10.2010 r.</t>
  </si>
  <si>
    <t>BGŻ o. Jel.Góra
nr u/0029658028/
0021/2010/1700
z dnia 28.11.2011 r.</t>
  </si>
  <si>
    <t>BOŚ Wrocław
nr 927/06/2009/
1030/F/OBR
z dnia 18.06.2009 r.</t>
  </si>
  <si>
    <t>budowa wodociągu w Radomierzu</t>
  </si>
  <si>
    <t>budowa odcinka tranzyt.
dla wod. Radomierz</t>
  </si>
  <si>
    <t>budowa sieci kanalizacyjnej
w Komarnie</t>
  </si>
  <si>
    <t>odbudowa ul.Kopernika 
Janowice Wlk.</t>
  </si>
  <si>
    <t>budowa kompl. sport.
"ORLIK 2012" oraz  budowa
ulicy Robotniczej</t>
  </si>
  <si>
    <t>Na spłatę wcześniej zaciągniętych 
kredytów i pożyczek przed 2011 r.</t>
  </si>
  <si>
    <t>Krakowski Bank 
Spółdzielczy o. Lelów
nr 333/11/149
z dnia 22.12.2011 r.</t>
  </si>
  <si>
    <t>do 2012 r.</t>
  </si>
  <si>
    <t>2013 r.</t>
  </si>
  <si>
    <t>2014 r.</t>
  </si>
  <si>
    <t>2015 r.</t>
  </si>
  <si>
    <t>2016 r.</t>
  </si>
  <si>
    <t>2017 r.</t>
  </si>
  <si>
    <t>2018 r.</t>
  </si>
  <si>
    <t>2019 r.</t>
  </si>
  <si>
    <t>2020 r.</t>
  </si>
  <si>
    <t>Przychody (w zł.)</t>
  </si>
  <si>
    <t>Rozchody (w zł.)</t>
  </si>
  <si>
    <t>RAZEM KREDYTY I POŻYCZKI</t>
  </si>
  <si>
    <t>ISTNIEJĄCE</t>
  </si>
  <si>
    <t>PLANOWANE</t>
  </si>
  <si>
    <t>w tym na finansowanie zadań realizowanych z udziałem 
środków pochodzących z budżetu UE</t>
  </si>
  <si>
    <t>Kwota ogółem
kredytu /
 pożyczki (w zł.)</t>
  </si>
  <si>
    <t>Kwota
kredytu /
 pożyczki (w zł.)</t>
  </si>
  <si>
    <t>Kwota
kredytu /
 pożyczki (w zł.)
stan 31.12.2012</t>
  </si>
  <si>
    <t>WFOŚiGW - pożyczka planowana</t>
  </si>
  <si>
    <t>PROJEKT PLANOWANYCH PRZYCHODÓW ORAZ ROZCHODÓW BUDŻETU W 2013 ROKU I LATACH NASTĘPNYCH</t>
  </si>
  <si>
    <t>Planowany kredyt 
konsolidacyjny</t>
  </si>
  <si>
    <t xml:space="preserve">Na spłatę wcześniej zaciągniętych 
kredytów i pożyczek </t>
  </si>
  <si>
    <t>2021 r.</t>
  </si>
  <si>
    <t>2022 r.</t>
  </si>
  <si>
    <t>2023 r.</t>
  </si>
  <si>
    <t>2024 r.</t>
  </si>
  <si>
    <t>2025 r.</t>
  </si>
  <si>
    <t>RAZEM
2013 - 2025</t>
  </si>
  <si>
    <t>KREDYTY ISTNIEJĄCE</t>
  </si>
  <si>
    <t>POŻYCZKI ISTNIEJĄCE</t>
  </si>
  <si>
    <t>POŻYCZKI PLANOWANE</t>
  </si>
  <si>
    <t>2013 r.
Konsolidacja</t>
  </si>
  <si>
    <t>Załącznik nr 4B do Uchwały nr XXVI/___/2013 Rady Gminy w Janowicach Wielkich z dnia 19.08.2013 r.</t>
  </si>
  <si>
    <t>Cele różne</t>
  </si>
  <si>
    <t>PKO B.P. umowa nr 
71102021370000959600506618</t>
  </si>
  <si>
    <t>PROJEKT PLANOWANYCH PRZYCHODÓW ORAZ ROZCHODÓW BUDŻETU W 2014 ROKU I LATACH NASTĘPNYCH</t>
  </si>
  <si>
    <t>do 2013 r.</t>
  </si>
  <si>
    <t>WFOŚiGW
nr 231/P/UR/JG/2013</t>
  </si>
  <si>
    <t>Kwota
kredytu /
 pożyczki (w zł.)
stan 31.12.2013</t>
  </si>
  <si>
    <t>RAZEM
2014 - 2025</t>
  </si>
  <si>
    <t>zakup średniego wozu strażackiego 
dla OSP Janowice Wielkie</t>
  </si>
  <si>
    <t>przebudowa kotłowni i składu opału 
w GZS w Janowicach Wielkich</t>
  </si>
  <si>
    <t>Załącznik nr 4B do Uchwały Budżetowej Nr XXIX/203/2013 Rady Gminy w Janowicach Wielkich na 2014 rok</t>
  </si>
  <si>
    <t>Kredyt planowany</t>
  </si>
  <si>
    <t>Zagospodarowanie terenu z elementami małej architektury oraz budową budynku o funkcji magazynowej na działce nr 301/4 w Janowicach Wielkich wraz z niezbędna infrastrukturą techniczna i komunikacyjną</t>
  </si>
  <si>
    <t>KREDYTY PLANOWANE</t>
  </si>
  <si>
    <t>Załącznik nr 4B do Uchwały Nr XXXII/228/2014 Rady Gminy w Janowicach Wielkich z dnia 26.06.2014 r.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</si>
</sst>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\ &quot;zł&quot;"/>
  </numFmts>
  <fonts count="10">
    <font>
      <sz val="8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indexed="64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right" vertical="center" indent="1"/>
    </xf>
    <xf numFmtId="4" fontId="1" fillId="0" borderId="0" xfId="0" applyNumberFormat="1" applyFont="1" applyAlignment="1">
      <alignment horizontal="right" vertical="center" wrapText="1" indent="1"/>
    </xf>
    <xf numFmtId="4" fontId="1" fillId="0" borderId="0" xfId="0" applyNumberFormat="1" applyFont="1" applyAlignment="1">
      <alignment horizontal="right" vertical="center" indent="1"/>
    </xf>
    <xf numFmtId="4" fontId="1" fillId="0" borderId="0" xfId="0" applyNumberFormat="1" applyFont="1" applyAlignment="1">
      <alignment horizontal="left" vertical="center" wrapText="1" indent="1"/>
    </xf>
    <xf numFmtId="4" fontId="1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 indent="1"/>
    </xf>
    <xf numFmtId="4" fontId="6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 indent="1"/>
    </xf>
    <xf numFmtId="4" fontId="2" fillId="0" borderId="9" xfId="0" applyNumberFormat="1" applyFont="1" applyBorder="1" applyAlignment="1">
      <alignment horizontal="right" vertical="center" indent="1"/>
    </xf>
    <xf numFmtId="0" fontId="2" fillId="0" borderId="4" xfId="0" applyFont="1" applyBorder="1" applyAlignment="1">
      <alignment horizontal="left" vertical="center" wrapText="1" indent="1"/>
    </xf>
    <xf numFmtId="4" fontId="2" fillId="0" borderId="11" xfId="0" applyNumberFormat="1" applyFont="1" applyBorder="1" applyAlignment="1">
      <alignment horizontal="right" vertical="center" indent="1"/>
    </xf>
    <xf numFmtId="4" fontId="2" fillId="0" borderId="12" xfId="0" applyNumberFormat="1" applyFont="1" applyBorder="1" applyAlignment="1">
      <alignment horizontal="right" vertical="center" indent="1"/>
    </xf>
    <xf numFmtId="4" fontId="2" fillId="0" borderId="13" xfId="0" applyNumberFormat="1" applyFont="1" applyBorder="1" applyAlignment="1">
      <alignment horizontal="right" vertical="center" indent="1"/>
    </xf>
    <xf numFmtId="0" fontId="2" fillId="0" borderId="14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horizontal="right" vertical="center" indent="1"/>
    </xf>
    <xf numFmtId="0" fontId="2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horizontal="right" vertical="center" wrapText="1" indent="1"/>
    </xf>
    <xf numFmtId="0" fontId="2" fillId="0" borderId="15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horizontal="right" vertical="center" wrapText="1" indent="1"/>
    </xf>
    <xf numFmtId="0" fontId="2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horizontal="right" vertical="center" indent="1"/>
    </xf>
    <xf numFmtId="164" fontId="2" fillId="0" borderId="3" xfId="0" applyNumberFormat="1" applyFont="1" applyBorder="1" applyAlignment="1">
      <alignment horizontal="left" vertical="center" wrapText="1" indent="1"/>
    </xf>
    <xf numFmtId="0" fontId="5" fillId="2" borderId="16" xfId="0" applyFont="1" applyFill="1" applyBorder="1" applyAlignment="1">
      <alignment horizontal="left" vertical="center" wrapText="1" indent="1"/>
    </xf>
    <xf numFmtId="4" fontId="5" fillId="2" borderId="1" xfId="0" applyNumberFormat="1" applyFont="1" applyFill="1" applyBorder="1" applyAlignment="1">
      <alignment horizontal="right" vertical="center" wrapText="1" indent="1"/>
    </xf>
    <xf numFmtId="4" fontId="5" fillId="2" borderId="17" xfId="0" applyNumberFormat="1" applyFont="1" applyFill="1" applyBorder="1" applyAlignment="1">
      <alignment horizontal="righ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right" vertical="center" wrapText="1" indent="1"/>
    </xf>
    <xf numFmtId="0" fontId="2" fillId="0" borderId="23" xfId="0" applyFont="1" applyBorder="1" applyAlignment="1">
      <alignment horizontal="center" vertical="center" wrapText="1"/>
    </xf>
    <xf numFmtId="4" fontId="5" fillId="2" borderId="24" xfId="0" applyNumberFormat="1" applyFont="1" applyFill="1" applyBorder="1" applyAlignment="1">
      <alignment horizontal="right" vertical="center" wrapText="1" indent="1"/>
    </xf>
    <xf numFmtId="4" fontId="2" fillId="0" borderId="26" xfId="0" applyNumberFormat="1" applyFont="1" applyBorder="1" applyAlignment="1">
      <alignment horizontal="right" vertical="center" indent="1"/>
    </xf>
    <xf numFmtId="4" fontId="2" fillId="0" borderId="27" xfId="0" applyNumberFormat="1" applyFont="1" applyBorder="1" applyAlignment="1">
      <alignment horizontal="right" vertical="center" indent="1"/>
    </xf>
    <xf numFmtId="4" fontId="2" fillId="0" borderId="25" xfId="0" applyNumberFormat="1" applyFont="1" applyBorder="1" applyAlignment="1">
      <alignment horizontal="right" vertical="center" indent="1"/>
    </xf>
    <xf numFmtId="4" fontId="2" fillId="0" borderId="23" xfId="0" applyNumberFormat="1" applyFont="1" applyBorder="1" applyAlignment="1">
      <alignment horizontal="right" vertical="center" indent="1"/>
    </xf>
    <xf numFmtId="4" fontId="3" fillId="3" borderId="4" xfId="0" applyNumberFormat="1" applyFont="1" applyFill="1" applyBorder="1" applyAlignment="1">
      <alignment horizontal="right" vertical="center" wrapText="1" indent="1"/>
    </xf>
    <xf numFmtId="4" fontId="3" fillId="3" borderId="20" xfId="0" applyNumberFormat="1" applyFont="1" applyFill="1" applyBorder="1" applyAlignment="1">
      <alignment horizontal="right" vertical="center" wrapText="1" indent="1"/>
    </xf>
    <xf numFmtId="4" fontId="3" fillId="3" borderId="25" xfId="0" applyNumberFormat="1" applyFont="1" applyFill="1" applyBorder="1" applyAlignment="1">
      <alignment horizontal="right" vertical="center" wrapText="1" indent="1"/>
    </xf>
    <xf numFmtId="4" fontId="3" fillId="3" borderId="11" xfId="0" applyNumberFormat="1" applyFont="1" applyFill="1" applyBorder="1" applyAlignment="1">
      <alignment horizontal="right" vertical="center" wrapText="1" indent="1"/>
    </xf>
    <xf numFmtId="0" fontId="3" fillId="3" borderId="10" xfId="0" applyFont="1" applyFill="1" applyBorder="1" applyAlignment="1">
      <alignment horizontal="left" vertical="center" wrapText="1" indent="3"/>
    </xf>
    <xf numFmtId="0" fontId="3" fillId="3" borderId="7" xfId="0" applyFont="1" applyFill="1" applyBorder="1" applyAlignment="1">
      <alignment horizontal="left" vertical="center" wrapText="1" indent="3"/>
    </xf>
    <xf numFmtId="4" fontId="3" fillId="3" borderId="8" xfId="0" applyNumberFormat="1" applyFont="1" applyFill="1" applyBorder="1" applyAlignment="1">
      <alignment horizontal="right" vertical="center" wrapText="1" indent="1"/>
    </xf>
    <xf numFmtId="4" fontId="3" fillId="3" borderId="18" xfId="0" applyNumberFormat="1" applyFont="1" applyFill="1" applyBorder="1" applyAlignment="1">
      <alignment horizontal="right" vertical="center" wrapText="1" indent="1"/>
    </xf>
    <xf numFmtId="4" fontId="3" fillId="3" borderId="23" xfId="0" applyNumberFormat="1" applyFont="1" applyFill="1" applyBorder="1" applyAlignment="1">
      <alignment horizontal="right" vertical="center" wrapText="1" indent="1"/>
    </xf>
    <xf numFmtId="0" fontId="2" fillId="0" borderId="18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right" vertical="center" wrapText="1" indent="1"/>
    </xf>
    <xf numFmtId="4" fontId="2" fillId="0" borderId="22" xfId="0" applyNumberFormat="1" applyFont="1" applyBorder="1" applyAlignment="1">
      <alignment horizontal="right" vertical="center" wrapText="1" indent="1"/>
    </xf>
    <xf numFmtId="4" fontId="2" fillId="0" borderId="20" xfId="0" applyNumberFormat="1" applyFont="1" applyBorder="1" applyAlignment="1">
      <alignment horizontal="right" vertical="center" wrapText="1" indent="1"/>
    </xf>
    <xf numFmtId="4" fontId="2" fillId="0" borderId="18" xfId="0" applyNumberFormat="1" applyFont="1" applyBorder="1" applyAlignment="1">
      <alignment horizontal="right" vertical="center" wrapText="1" indent="1"/>
    </xf>
    <xf numFmtId="0" fontId="2" fillId="0" borderId="30" xfId="0" applyFont="1" applyBorder="1" applyAlignment="1">
      <alignment horizontal="center" vertical="center"/>
    </xf>
    <xf numFmtId="4" fontId="5" fillId="2" borderId="31" xfId="0" applyNumberFormat="1" applyFont="1" applyFill="1" applyBorder="1" applyAlignment="1">
      <alignment horizontal="right" vertical="center" wrapText="1" indent="1"/>
    </xf>
    <xf numFmtId="4" fontId="3" fillId="3" borderId="32" xfId="0" applyNumberFormat="1" applyFont="1" applyFill="1" applyBorder="1" applyAlignment="1">
      <alignment horizontal="right" vertical="center" wrapText="1" indent="1"/>
    </xf>
    <xf numFmtId="4" fontId="3" fillId="3" borderId="30" xfId="0" applyNumberFormat="1" applyFont="1" applyFill="1" applyBorder="1" applyAlignment="1">
      <alignment horizontal="right" vertical="center" wrapText="1" indent="1"/>
    </xf>
    <xf numFmtId="4" fontId="2" fillId="0" borderId="33" xfId="0" applyNumberFormat="1" applyFont="1" applyBorder="1" applyAlignment="1">
      <alignment horizontal="right" vertical="center" indent="1"/>
    </xf>
    <xf numFmtId="4" fontId="2" fillId="0" borderId="29" xfId="0" applyNumberFormat="1" applyFont="1" applyBorder="1" applyAlignment="1">
      <alignment horizontal="right" vertical="center" indent="1"/>
    </xf>
    <xf numFmtId="4" fontId="2" fillId="0" borderId="32" xfId="0" applyNumberFormat="1" applyFont="1" applyBorder="1" applyAlignment="1">
      <alignment horizontal="right" vertical="center" indent="1"/>
    </xf>
    <xf numFmtId="4" fontId="2" fillId="0" borderId="30" xfId="0" applyNumberFormat="1" applyFont="1" applyBorder="1" applyAlignment="1">
      <alignment horizontal="right" vertical="center" indent="1"/>
    </xf>
    <xf numFmtId="0" fontId="2" fillId="0" borderId="34" xfId="0" applyFont="1" applyBorder="1" applyAlignment="1">
      <alignment horizontal="center" vertical="center" wrapText="1"/>
    </xf>
    <xf numFmtId="4" fontId="5" fillId="2" borderId="35" xfId="0" applyNumberFormat="1" applyFont="1" applyFill="1" applyBorder="1" applyAlignment="1">
      <alignment horizontal="right" vertical="center" wrapText="1" indent="1"/>
    </xf>
    <xf numFmtId="4" fontId="3" fillId="3" borderId="36" xfId="0" applyNumberFormat="1" applyFont="1" applyFill="1" applyBorder="1" applyAlignment="1">
      <alignment horizontal="right" vertical="center" wrapText="1" indent="1"/>
    </xf>
    <xf numFmtId="4" fontId="3" fillId="3" borderId="37" xfId="0" applyNumberFormat="1" applyFont="1" applyFill="1" applyBorder="1" applyAlignment="1">
      <alignment horizontal="right" vertical="center" wrapText="1" indent="1"/>
    </xf>
    <xf numFmtId="4" fontId="2" fillId="0" borderId="38" xfId="0" applyNumberFormat="1" applyFont="1" applyBorder="1" applyAlignment="1">
      <alignment horizontal="right" vertical="center" wrapText="1" indent="1"/>
    </xf>
    <xf numFmtId="4" fontId="2" fillId="0" borderId="39" xfId="0" applyNumberFormat="1" applyFont="1" applyBorder="1" applyAlignment="1">
      <alignment horizontal="right" vertical="center" wrapText="1" indent="1"/>
    </xf>
    <xf numFmtId="4" fontId="2" fillId="0" borderId="36" xfId="0" applyNumberFormat="1" applyFont="1" applyBorder="1" applyAlignment="1">
      <alignment horizontal="right" vertical="center" wrapText="1" indent="1"/>
    </xf>
    <xf numFmtId="4" fontId="2" fillId="0" borderId="40" xfId="0" applyNumberFormat="1" applyFont="1" applyBorder="1" applyAlignment="1">
      <alignment horizontal="right" vertical="center" wrapText="1" indent="1"/>
    </xf>
    <xf numFmtId="4" fontId="2" fillId="0" borderId="38" xfId="0" applyNumberFormat="1" applyFont="1" applyBorder="1" applyAlignment="1">
      <alignment horizontal="right" vertical="center" indent="1"/>
    </xf>
    <xf numFmtId="4" fontId="2" fillId="0" borderId="39" xfId="0" applyNumberFormat="1" applyFont="1" applyBorder="1" applyAlignment="1">
      <alignment horizontal="right" vertical="center" indent="1"/>
    </xf>
    <xf numFmtId="4" fontId="2" fillId="0" borderId="36" xfId="0" applyNumberFormat="1" applyFont="1" applyBorder="1" applyAlignment="1">
      <alignment horizontal="right" vertical="center" indent="1"/>
    </xf>
    <xf numFmtId="4" fontId="2" fillId="0" borderId="40" xfId="0" applyNumberFormat="1" applyFont="1" applyBorder="1" applyAlignment="1">
      <alignment horizontal="right" vertical="center" indent="1"/>
    </xf>
    <xf numFmtId="4" fontId="2" fillId="0" borderId="21" xfId="0" applyNumberFormat="1" applyFont="1" applyBorder="1" applyAlignment="1">
      <alignment horizontal="right" vertical="center" indent="1"/>
    </xf>
    <xf numFmtId="4" fontId="2" fillId="0" borderId="18" xfId="0" applyNumberFormat="1" applyFont="1" applyBorder="1" applyAlignment="1">
      <alignment horizontal="right" vertical="center" indent="1"/>
    </xf>
    <xf numFmtId="0" fontId="2" fillId="0" borderId="8" xfId="0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right" vertical="center" indent="1"/>
    </xf>
    <xf numFmtId="4" fontId="2" fillId="0" borderId="20" xfId="0" applyNumberFormat="1" applyFont="1" applyBorder="1" applyAlignment="1">
      <alignment horizontal="right" vertical="center" indent="1"/>
    </xf>
    <xf numFmtId="4" fontId="3" fillId="3" borderId="2" xfId="0" applyNumberFormat="1" applyFont="1" applyFill="1" applyBorder="1" applyAlignment="1">
      <alignment horizontal="right" vertical="center" wrapText="1" indent="1"/>
    </xf>
    <xf numFmtId="4" fontId="3" fillId="3" borderId="21" xfId="0" applyNumberFormat="1" applyFont="1" applyFill="1" applyBorder="1" applyAlignment="1">
      <alignment horizontal="right" vertical="center" wrapText="1" indent="1"/>
    </xf>
    <xf numFmtId="4" fontId="3" fillId="3" borderId="38" xfId="0" applyNumberFormat="1" applyFont="1" applyFill="1" applyBorder="1" applyAlignment="1">
      <alignment horizontal="right" vertical="center" wrapText="1" indent="1"/>
    </xf>
    <xf numFmtId="4" fontId="3" fillId="3" borderId="33" xfId="0" applyNumberFormat="1" applyFont="1" applyFill="1" applyBorder="1" applyAlignment="1">
      <alignment horizontal="right" vertical="center" wrapText="1" indent="1"/>
    </xf>
    <xf numFmtId="4" fontId="3" fillId="3" borderId="26" xfId="0" applyNumberFormat="1" applyFont="1" applyFill="1" applyBorder="1" applyAlignment="1">
      <alignment horizontal="right" vertical="center" wrapText="1" indent="1"/>
    </xf>
    <xf numFmtId="4" fontId="3" fillId="3" borderId="13" xfId="0" applyNumberFormat="1" applyFont="1" applyFill="1" applyBorder="1" applyAlignment="1">
      <alignment horizontal="righ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4" fontId="5" fillId="2" borderId="6" xfId="0" applyNumberFormat="1" applyFont="1" applyFill="1" applyBorder="1" applyAlignment="1">
      <alignment horizontal="right" vertical="center" wrapText="1" indent="1"/>
    </xf>
    <xf numFmtId="4" fontId="5" fillId="2" borderId="46" xfId="0" applyNumberFormat="1" applyFont="1" applyFill="1" applyBorder="1" applyAlignment="1">
      <alignment horizontal="right" vertical="center" wrapText="1" indent="1"/>
    </xf>
    <xf numFmtId="4" fontId="5" fillId="2" borderId="47" xfId="0" applyNumberFormat="1" applyFont="1" applyFill="1" applyBorder="1" applyAlignment="1">
      <alignment horizontal="right" vertical="center" wrapText="1" indent="1"/>
    </xf>
    <xf numFmtId="4" fontId="5" fillId="2" borderId="48" xfId="0" applyNumberFormat="1" applyFont="1" applyFill="1" applyBorder="1" applyAlignment="1">
      <alignment horizontal="right" vertical="center" wrapText="1" indent="1"/>
    </xf>
    <xf numFmtId="4" fontId="5" fillId="2" borderId="49" xfId="0" applyNumberFormat="1" applyFont="1" applyFill="1" applyBorder="1" applyAlignment="1">
      <alignment horizontal="right" vertical="center" wrapText="1" indent="1"/>
    </xf>
    <xf numFmtId="4" fontId="5" fillId="2" borderId="50" xfId="0" applyNumberFormat="1" applyFont="1" applyFill="1" applyBorder="1" applyAlignment="1">
      <alignment horizontal="righ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4" fontId="5" fillId="2" borderId="8" xfId="0" applyNumberFormat="1" applyFont="1" applyFill="1" applyBorder="1" applyAlignment="1">
      <alignment horizontal="right" vertical="center" wrapText="1" indent="1"/>
    </xf>
    <xf numFmtId="4" fontId="5" fillId="2" borderId="18" xfId="0" applyNumberFormat="1" applyFont="1" applyFill="1" applyBorder="1" applyAlignment="1">
      <alignment horizontal="right" vertical="center" wrapText="1" indent="1"/>
    </xf>
    <xf numFmtId="4" fontId="5" fillId="2" borderId="37" xfId="0" applyNumberFormat="1" applyFont="1" applyFill="1" applyBorder="1" applyAlignment="1">
      <alignment horizontal="right" vertical="center" wrapText="1" indent="1"/>
    </xf>
    <xf numFmtId="4" fontId="5" fillId="2" borderId="30" xfId="0" applyNumberFormat="1" applyFont="1" applyFill="1" applyBorder="1" applyAlignment="1">
      <alignment horizontal="right" vertical="center" wrapText="1" indent="1"/>
    </xf>
    <xf numFmtId="4" fontId="5" fillId="2" borderId="23" xfId="0" applyNumberFormat="1" applyFont="1" applyFill="1" applyBorder="1" applyAlignment="1">
      <alignment horizontal="right" vertical="center" wrapText="1" indent="1"/>
    </xf>
    <xf numFmtId="4" fontId="5" fillId="2" borderId="9" xfId="0" applyNumberFormat="1" applyFont="1" applyFill="1" applyBorder="1" applyAlignment="1">
      <alignment horizontal="right" vertical="center" wrapText="1" indent="1"/>
    </xf>
    <xf numFmtId="4" fontId="5" fillId="2" borderId="48" xfId="0" applyNumberFormat="1" applyFont="1" applyFill="1" applyBorder="1" applyAlignment="1">
      <alignment horizontal="right" vertical="center" indent="1"/>
    </xf>
    <xf numFmtId="4" fontId="5" fillId="2" borderId="30" xfId="0" applyNumberFormat="1" applyFont="1" applyFill="1" applyBorder="1" applyAlignment="1">
      <alignment horizontal="right" vertical="center" indent="1"/>
    </xf>
    <xf numFmtId="165" fontId="8" fillId="0" borderId="0" xfId="0" applyNumberFormat="1" applyFont="1" applyAlignment="1">
      <alignment horizontal="right" indent="1"/>
    </xf>
    <xf numFmtId="4" fontId="2" fillId="0" borderId="4" xfId="0" applyNumberFormat="1" applyFont="1" applyBorder="1" applyAlignment="1">
      <alignment horizontal="right" vertical="center" wrapText="1" indent="1"/>
    </xf>
    <xf numFmtId="4" fontId="2" fillId="0" borderId="4" xfId="0" applyNumberFormat="1" applyFont="1" applyBorder="1" applyAlignment="1">
      <alignment horizontal="right" vertical="center" indent="1"/>
    </xf>
    <xf numFmtId="4" fontId="2" fillId="0" borderId="8" xfId="0" applyNumberFormat="1" applyFont="1" applyBorder="1" applyAlignment="1">
      <alignment horizontal="right" vertical="center" indent="1"/>
    </xf>
    <xf numFmtId="0" fontId="2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5" fontId="8" fillId="0" borderId="0" xfId="0" applyNumberFormat="1" applyFont="1" applyBorder="1" applyAlignment="1">
      <alignment horizontal="right" indent="1"/>
    </xf>
    <xf numFmtId="0" fontId="1" fillId="0" borderId="0" xfId="0" applyFont="1" applyBorder="1"/>
    <xf numFmtId="0" fontId="2" fillId="0" borderId="51" xfId="0" applyFont="1" applyBorder="1" applyAlignment="1">
      <alignment horizontal="left" vertical="center" wrapText="1" indent="1"/>
    </xf>
    <xf numFmtId="4" fontId="2" fillId="0" borderId="54" xfId="0" applyNumberFormat="1" applyFont="1" applyBorder="1" applyAlignment="1">
      <alignment horizontal="right" vertical="center" indent="1"/>
    </xf>
    <xf numFmtId="4" fontId="2" fillId="0" borderId="52" xfId="0" applyNumberFormat="1" applyFont="1" applyBorder="1" applyAlignment="1">
      <alignment horizontal="right" vertical="center" wrapText="1" indent="1"/>
    </xf>
    <xf numFmtId="0" fontId="2" fillId="0" borderId="53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top" wrapText="1"/>
    </xf>
    <xf numFmtId="0" fontId="7" fillId="4" borderId="0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right" vertical="center" wrapText="1" indent="1"/>
    </xf>
    <xf numFmtId="4" fontId="5" fillId="4" borderId="6" xfId="0" applyNumberFormat="1" applyFont="1" applyFill="1" applyBorder="1" applyAlignment="1">
      <alignment horizontal="right" vertical="center" wrapText="1" indent="1"/>
    </xf>
    <xf numFmtId="4" fontId="2" fillId="4" borderId="2" xfId="0" applyNumberFormat="1" applyFont="1" applyFill="1" applyBorder="1" applyAlignment="1">
      <alignment horizontal="right" vertical="center" indent="1"/>
    </xf>
    <xf numFmtId="4" fontId="2" fillId="4" borderId="3" xfId="0" applyNumberFormat="1" applyFont="1" applyFill="1" applyBorder="1" applyAlignment="1">
      <alignment horizontal="right" vertical="center" indent="1"/>
    </xf>
    <xf numFmtId="4" fontId="3" fillId="4" borderId="26" xfId="0" applyNumberFormat="1" applyFont="1" applyFill="1" applyBorder="1" applyAlignment="1">
      <alignment horizontal="right" vertical="center" wrapText="1" indent="1"/>
    </xf>
    <xf numFmtId="4" fontId="3" fillId="4" borderId="2" xfId="0" applyNumberFormat="1" applyFont="1" applyFill="1" applyBorder="1" applyAlignment="1">
      <alignment horizontal="right" vertical="center" wrapText="1" indent="1"/>
    </xf>
    <xf numFmtId="4" fontId="1" fillId="4" borderId="0" xfId="0" applyNumberFormat="1" applyFont="1" applyFill="1" applyAlignment="1">
      <alignment horizontal="right" vertical="center" indent="1"/>
    </xf>
    <xf numFmtId="0" fontId="1" fillId="4" borderId="0" xfId="0" applyFont="1" applyFill="1" applyAlignment="1">
      <alignment horizontal="right" vertical="center" indent="1"/>
    </xf>
    <xf numFmtId="0" fontId="1" fillId="4" borderId="0" xfId="0" applyFont="1" applyFill="1" applyAlignment="1">
      <alignment vertical="center"/>
    </xf>
    <xf numFmtId="0" fontId="1" fillId="4" borderId="0" xfId="0" applyFont="1" applyFill="1"/>
    <xf numFmtId="0" fontId="7" fillId="5" borderId="0" xfId="0" applyFont="1" applyFill="1" applyBorder="1" applyAlignment="1">
      <alignment vertical="center" wrapText="1"/>
    </xf>
    <xf numFmtId="0" fontId="2" fillId="5" borderId="34" xfId="0" applyFont="1" applyFill="1" applyBorder="1" applyAlignment="1">
      <alignment horizontal="center" vertical="center" wrapText="1"/>
    </xf>
    <xf numFmtId="4" fontId="5" fillId="5" borderId="35" xfId="0" applyNumberFormat="1" applyFont="1" applyFill="1" applyBorder="1" applyAlignment="1">
      <alignment horizontal="right" vertical="center" wrapText="1" indent="1"/>
    </xf>
    <xf numFmtId="4" fontId="5" fillId="5" borderId="47" xfId="0" applyNumberFormat="1" applyFont="1" applyFill="1" applyBorder="1" applyAlignment="1">
      <alignment horizontal="right" vertical="center" wrapText="1" indent="1"/>
    </xf>
    <xf numFmtId="4" fontId="2" fillId="5" borderId="38" xfId="0" applyNumberFormat="1" applyFont="1" applyFill="1" applyBorder="1" applyAlignment="1">
      <alignment horizontal="right" vertical="center" indent="1"/>
    </xf>
    <xf numFmtId="4" fontId="2" fillId="5" borderId="39" xfId="0" applyNumberFormat="1" applyFont="1" applyFill="1" applyBorder="1" applyAlignment="1">
      <alignment horizontal="right" vertical="center" indent="1"/>
    </xf>
    <xf numFmtId="4" fontId="3" fillId="5" borderId="38" xfId="0" applyNumberFormat="1" applyFont="1" applyFill="1" applyBorder="1" applyAlignment="1">
      <alignment horizontal="right" vertical="center" wrapText="1" indent="1"/>
    </xf>
    <xf numFmtId="4" fontId="1" fillId="5" borderId="0" xfId="0" applyNumberFormat="1" applyFont="1" applyFill="1" applyAlignment="1">
      <alignment horizontal="right" vertical="center" indent="1"/>
    </xf>
    <xf numFmtId="0" fontId="1" fillId="5" borderId="0" xfId="0" applyFont="1" applyFill="1" applyAlignment="1">
      <alignment horizontal="right" vertical="center" indent="1"/>
    </xf>
    <xf numFmtId="0" fontId="1" fillId="5" borderId="0" xfId="0" applyFont="1" applyFill="1" applyAlignment="1">
      <alignment vertical="center"/>
    </xf>
    <xf numFmtId="0" fontId="1" fillId="5" borderId="0" xfId="0" applyFont="1" applyFill="1"/>
    <xf numFmtId="0" fontId="7" fillId="6" borderId="0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right" vertical="center" wrapText="1" indent="1"/>
    </xf>
    <xf numFmtId="4" fontId="5" fillId="6" borderId="6" xfId="0" applyNumberFormat="1" applyFont="1" applyFill="1" applyBorder="1" applyAlignment="1">
      <alignment horizontal="right" vertical="center" wrapText="1" indent="1"/>
    </xf>
    <xf numFmtId="4" fontId="2" fillId="6" borderId="2" xfId="0" applyNumberFormat="1" applyFont="1" applyFill="1" applyBorder="1" applyAlignment="1">
      <alignment horizontal="right" vertical="center" indent="1"/>
    </xf>
    <xf numFmtId="4" fontId="2" fillId="6" borderId="21" xfId="0" applyNumberFormat="1" applyFont="1" applyFill="1" applyBorder="1" applyAlignment="1">
      <alignment horizontal="right" vertical="center" indent="1"/>
    </xf>
    <xf numFmtId="4" fontId="2" fillId="6" borderId="3" xfId="0" applyNumberFormat="1" applyFont="1" applyFill="1" applyBorder="1" applyAlignment="1">
      <alignment horizontal="right" vertical="center" indent="1"/>
    </xf>
    <xf numFmtId="4" fontId="2" fillId="6" borderId="22" xfId="0" applyNumberFormat="1" applyFont="1" applyFill="1" applyBorder="1" applyAlignment="1">
      <alignment horizontal="right" vertical="center" indent="1"/>
    </xf>
    <xf numFmtId="4" fontId="3" fillId="6" borderId="2" xfId="0" applyNumberFormat="1" applyFont="1" applyFill="1" applyBorder="1" applyAlignment="1">
      <alignment horizontal="right" vertical="center" wrapText="1" indent="1"/>
    </xf>
    <xf numFmtId="4" fontId="3" fillId="6" borderId="21" xfId="0" applyNumberFormat="1" applyFont="1" applyFill="1" applyBorder="1" applyAlignment="1">
      <alignment horizontal="right" vertical="center" wrapText="1" indent="1"/>
    </xf>
    <xf numFmtId="4" fontId="1" fillId="6" borderId="0" xfId="0" applyNumberFormat="1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1" fillId="6" borderId="0" xfId="0" applyFont="1" applyFill="1"/>
    <xf numFmtId="0" fontId="3" fillId="0" borderId="14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horizontal="right" vertical="center" indent="1"/>
    </xf>
    <xf numFmtId="0" fontId="3" fillId="0" borderId="2" xfId="0" applyFont="1" applyBorder="1" applyAlignment="1">
      <alignment horizontal="left" vertical="center" wrapText="1" indent="1"/>
    </xf>
    <xf numFmtId="4" fontId="3" fillId="0" borderId="21" xfId="0" applyNumberFormat="1" applyFont="1" applyBorder="1" applyAlignment="1">
      <alignment horizontal="right" vertical="center" indent="1"/>
    </xf>
    <xf numFmtId="4" fontId="3" fillId="0" borderId="21" xfId="0" applyNumberFormat="1" applyFont="1" applyBorder="1" applyAlignment="1">
      <alignment horizontal="right" vertical="center" wrapText="1" indent="1"/>
    </xf>
    <xf numFmtId="4" fontId="3" fillId="0" borderId="38" xfId="0" applyNumberFormat="1" applyFont="1" applyBorder="1" applyAlignment="1">
      <alignment horizontal="right" vertical="center" wrapText="1" indent="1"/>
    </xf>
    <xf numFmtId="4" fontId="3" fillId="0" borderId="33" xfId="0" applyNumberFormat="1" applyFont="1" applyBorder="1" applyAlignment="1">
      <alignment horizontal="right" vertical="center" indent="1"/>
    </xf>
    <xf numFmtId="4" fontId="3" fillId="0" borderId="38" xfId="0" applyNumberFormat="1" applyFont="1" applyBorder="1" applyAlignment="1">
      <alignment horizontal="right" vertical="center" indent="1"/>
    </xf>
    <xf numFmtId="4" fontId="3" fillId="0" borderId="13" xfId="0" applyNumberFormat="1" applyFont="1" applyBorder="1" applyAlignment="1">
      <alignment horizontal="right" vertical="center" indent="1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left" vertical="center" wrapText="1" indent="1"/>
    </xf>
    <xf numFmtId="4" fontId="3" fillId="0" borderId="22" xfId="0" applyNumberFormat="1" applyFont="1" applyBorder="1" applyAlignment="1">
      <alignment horizontal="right" vertical="center" wrapText="1" indent="1"/>
    </xf>
    <xf numFmtId="4" fontId="3" fillId="0" borderId="39" xfId="0" applyNumberFormat="1" applyFont="1" applyBorder="1" applyAlignment="1">
      <alignment horizontal="right" vertical="center" wrapText="1" indent="1"/>
    </xf>
    <xf numFmtId="4" fontId="3" fillId="0" borderId="29" xfId="0" applyNumberFormat="1" applyFont="1" applyBorder="1" applyAlignment="1">
      <alignment horizontal="right" vertical="center" indent="1"/>
    </xf>
    <xf numFmtId="4" fontId="3" fillId="0" borderId="39" xfId="0" applyNumberFormat="1" applyFont="1" applyBorder="1" applyAlignment="1">
      <alignment horizontal="right" vertical="center" indent="1"/>
    </xf>
    <xf numFmtId="4" fontId="3" fillId="0" borderId="3" xfId="0" applyNumberFormat="1" applyFont="1" applyBorder="1" applyAlignment="1">
      <alignment horizontal="right" vertical="center" indent="1"/>
    </xf>
    <xf numFmtId="4" fontId="3" fillId="0" borderId="22" xfId="0" applyNumberFormat="1" applyFont="1" applyBorder="1" applyAlignment="1">
      <alignment horizontal="right" vertical="center" indent="1"/>
    </xf>
    <xf numFmtId="4" fontId="3" fillId="0" borderId="12" xfId="0" applyNumberFormat="1" applyFont="1" applyBorder="1" applyAlignment="1">
      <alignment horizontal="right" vertical="center" indent="1"/>
    </xf>
    <xf numFmtId="0" fontId="3" fillId="3" borderId="45" xfId="0" applyFont="1" applyFill="1" applyBorder="1" applyAlignment="1">
      <alignment horizontal="left" vertical="center" wrapText="1" indent="3"/>
    </xf>
    <xf numFmtId="0" fontId="3" fillId="3" borderId="33" xfId="0" applyFont="1" applyFill="1" applyBorder="1" applyAlignment="1">
      <alignment horizontal="left" vertical="center" wrapText="1" indent="3"/>
    </xf>
    <xf numFmtId="0" fontId="3" fillId="3" borderId="26" xfId="0" applyFont="1" applyFill="1" applyBorder="1" applyAlignment="1">
      <alignment horizontal="left" vertical="center" wrapText="1" indent="3"/>
    </xf>
    <xf numFmtId="0" fontId="7" fillId="0" borderId="0" xfId="0" applyFont="1" applyBorder="1" applyAlignment="1">
      <alignment horizontal="left" vertical="center" wrapText="1" indent="2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indent="3"/>
    </xf>
    <xf numFmtId="0" fontId="2" fillId="0" borderId="42" xfId="0" applyFont="1" applyBorder="1" applyAlignment="1">
      <alignment horizontal="left" vertical="center" indent="3"/>
    </xf>
    <xf numFmtId="0" fontId="2" fillId="0" borderId="43" xfId="0" applyFont="1" applyBorder="1" applyAlignment="1">
      <alignment horizontal="left" vertical="center" indent="3"/>
    </xf>
    <xf numFmtId="0" fontId="2" fillId="0" borderId="5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top" wrapText="1" indent="2"/>
    </xf>
    <xf numFmtId="0" fontId="2" fillId="0" borderId="4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0"/>
  <sheetViews>
    <sheetView zoomScale="90" zoomScaleNormal="90" workbookViewId="0">
      <pane ySplit="4" topLeftCell="A5" activePane="bottomLeft" state="frozen"/>
      <selection pane="bottomLeft" activeCell="G7" sqref="G7"/>
    </sheetView>
  </sheetViews>
  <sheetFormatPr defaultRowHeight="11.25"/>
  <cols>
    <col min="1" max="1" width="31.6640625" style="6" customWidth="1"/>
    <col min="2" max="2" width="18.1640625" style="2" customWidth="1"/>
    <col min="3" max="3" width="35.6640625" style="6" customWidth="1"/>
    <col min="4" max="5" width="17.6640625" style="2" customWidth="1"/>
    <col min="6" max="6" width="17.1640625" style="2" customWidth="1"/>
    <col min="7" max="7" width="18.33203125" style="2" customWidth="1"/>
    <col min="8" max="8" width="16.6640625" style="2" customWidth="1"/>
    <col min="9" max="9" width="18.33203125" style="2" customWidth="1"/>
    <col min="10" max="20" width="16.6640625" style="2" customWidth="1"/>
    <col min="21" max="21" width="18.5" style="2" customWidth="1"/>
    <col min="22" max="16384" width="9.33203125" style="2"/>
  </cols>
  <sheetData>
    <row r="1" spans="1:26" s="112" customFormat="1" ht="32.25" customHeight="1">
      <c r="A1" s="180" t="s">
        <v>51</v>
      </c>
      <c r="B1" s="180"/>
      <c r="C1" s="180"/>
      <c r="D1" s="180"/>
      <c r="E1" s="180"/>
      <c r="F1" s="180"/>
      <c r="G1" s="18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/>
    </row>
    <row r="2" spans="1:26" ht="33.75" customHeight="1" thickBot="1">
      <c r="A2" s="190" t="s">
        <v>58</v>
      </c>
      <c r="B2" s="190"/>
      <c r="C2" s="190"/>
      <c r="D2" s="190"/>
      <c r="E2" s="190"/>
      <c r="F2" s="190"/>
      <c r="G2" s="19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04"/>
    </row>
    <row r="3" spans="1:26" s="1" customFormat="1" ht="24.75" customHeight="1" thickBot="1">
      <c r="A3" s="186" t="s">
        <v>1</v>
      </c>
      <c r="B3" s="188" t="s">
        <v>31</v>
      </c>
      <c r="C3" s="188" t="s">
        <v>0</v>
      </c>
      <c r="D3" s="188" t="s">
        <v>32</v>
      </c>
      <c r="E3" s="188" t="s">
        <v>54</v>
      </c>
      <c r="F3" s="181" t="s">
        <v>25</v>
      </c>
      <c r="G3" s="182"/>
      <c r="H3" s="183" t="s">
        <v>26</v>
      </c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5"/>
    </row>
    <row r="4" spans="1:26" s="1" customFormat="1" ht="28.5" customHeight="1" thickTop="1" thickBot="1">
      <c r="A4" s="187"/>
      <c r="B4" s="189"/>
      <c r="C4" s="189"/>
      <c r="D4" s="189"/>
      <c r="E4" s="189"/>
      <c r="F4" s="52" t="s">
        <v>52</v>
      </c>
      <c r="G4" s="65">
        <v>2014</v>
      </c>
      <c r="H4" s="57" t="s">
        <v>52</v>
      </c>
      <c r="I4" s="65" t="s">
        <v>18</v>
      </c>
      <c r="J4" s="15" t="s">
        <v>19</v>
      </c>
      <c r="K4" s="15" t="s">
        <v>20</v>
      </c>
      <c r="L4" s="15" t="s">
        <v>21</v>
      </c>
      <c r="M4" s="15" t="s">
        <v>22</v>
      </c>
      <c r="N4" s="15" t="s">
        <v>23</v>
      </c>
      <c r="O4" s="15" t="s">
        <v>24</v>
      </c>
      <c r="P4" s="79" t="s">
        <v>38</v>
      </c>
      <c r="Q4" s="79" t="s">
        <v>39</v>
      </c>
      <c r="R4" s="79" t="s">
        <v>40</v>
      </c>
      <c r="S4" s="79" t="s">
        <v>41</v>
      </c>
      <c r="T4" s="79" t="s">
        <v>42</v>
      </c>
      <c r="U4" s="16" t="s">
        <v>55</v>
      </c>
    </row>
    <row r="5" spans="1:26" s="14" customFormat="1" ht="30" customHeight="1">
      <c r="A5" s="32" t="s">
        <v>27</v>
      </c>
      <c r="B5" s="33">
        <f>B6+B7</f>
        <v>11034347</v>
      </c>
      <c r="C5" s="35"/>
      <c r="D5" s="33">
        <f t="shared" ref="D5:U5" si="0">D6+D7</f>
        <v>11034347</v>
      </c>
      <c r="E5" s="33">
        <f t="shared" si="0"/>
        <v>9193746</v>
      </c>
      <c r="F5" s="36">
        <f t="shared" si="0"/>
        <v>10684347</v>
      </c>
      <c r="G5" s="66">
        <f t="shared" si="0"/>
        <v>350000</v>
      </c>
      <c r="H5" s="58">
        <f t="shared" si="0"/>
        <v>1490601</v>
      </c>
      <c r="I5" s="66">
        <f t="shared" si="0"/>
        <v>686258</v>
      </c>
      <c r="J5" s="33">
        <f t="shared" si="0"/>
        <v>759998</v>
      </c>
      <c r="K5" s="33">
        <f t="shared" si="0"/>
        <v>782000</v>
      </c>
      <c r="L5" s="33">
        <f t="shared" si="0"/>
        <v>792000</v>
      </c>
      <c r="M5" s="33">
        <f t="shared" si="0"/>
        <v>954000</v>
      </c>
      <c r="N5" s="33">
        <f t="shared" si="0"/>
        <v>1194000</v>
      </c>
      <c r="O5" s="33">
        <f t="shared" si="0"/>
        <v>1075490</v>
      </c>
      <c r="P5" s="33">
        <f t="shared" si="0"/>
        <v>684000</v>
      </c>
      <c r="Q5" s="33">
        <f t="shared" si="0"/>
        <v>684000</v>
      </c>
      <c r="R5" s="33">
        <f t="shared" si="0"/>
        <v>684000</v>
      </c>
      <c r="S5" s="33">
        <f t="shared" si="0"/>
        <v>684000</v>
      </c>
      <c r="T5" s="33">
        <f t="shared" si="0"/>
        <v>564000</v>
      </c>
      <c r="U5" s="34">
        <f t="shared" si="0"/>
        <v>9543746</v>
      </c>
    </row>
    <row r="6" spans="1:26" s="12" customFormat="1" ht="30" customHeight="1">
      <c r="A6" s="47" t="s">
        <v>28</v>
      </c>
      <c r="B6" s="43">
        <f>SUM(B8,B15)</f>
        <v>10684347</v>
      </c>
      <c r="C6" s="43"/>
      <c r="D6" s="43">
        <f>SUM(D8,D15)</f>
        <v>10684347</v>
      </c>
      <c r="E6" s="44">
        <f>F6-H6</f>
        <v>9193746</v>
      </c>
      <c r="F6" s="44">
        <f t="shared" ref="F6:T6" si="1">SUM(F8,F15)</f>
        <v>10684347</v>
      </c>
      <c r="G6" s="67">
        <f t="shared" si="1"/>
        <v>0</v>
      </c>
      <c r="H6" s="59">
        <f t="shared" si="1"/>
        <v>1490601</v>
      </c>
      <c r="I6" s="67">
        <f t="shared" si="1"/>
        <v>686258</v>
      </c>
      <c r="J6" s="43">
        <f t="shared" si="1"/>
        <v>759998</v>
      </c>
      <c r="K6" s="43">
        <f t="shared" si="1"/>
        <v>702000</v>
      </c>
      <c r="L6" s="43">
        <f t="shared" si="1"/>
        <v>702000</v>
      </c>
      <c r="M6" s="43">
        <f t="shared" si="1"/>
        <v>864000</v>
      </c>
      <c r="N6" s="43">
        <f t="shared" si="1"/>
        <v>1104000</v>
      </c>
      <c r="O6" s="43">
        <f t="shared" si="1"/>
        <v>1075490</v>
      </c>
      <c r="P6" s="43">
        <f t="shared" si="1"/>
        <v>684000</v>
      </c>
      <c r="Q6" s="43">
        <f t="shared" si="1"/>
        <v>684000</v>
      </c>
      <c r="R6" s="43">
        <f t="shared" si="1"/>
        <v>684000</v>
      </c>
      <c r="S6" s="43">
        <f t="shared" si="1"/>
        <v>684000</v>
      </c>
      <c r="T6" s="43">
        <f t="shared" si="1"/>
        <v>564000</v>
      </c>
      <c r="U6" s="46">
        <f>SUM(I6:T6)</f>
        <v>9193746</v>
      </c>
    </row>
    <row r="7" spans="1:26" s="12" customFormat="1" ht="30" customHeight="1" thickBot="1">
      <c r="A7" s="48" t="s">
        <v>29</v>
      </c>
      <c r="B7" s="49">
        <f>B9</f>
        <v>350000</v>
      </c>
      <c r="C7" s="49"/>
      <c r="D7" s="49">
        <f>D9</f>
        <v>350000</v>
      </c>
      <c r="E7" s="50">
        <f t="shared" ref="E7:U7" si="2">E9</f>
        <v>0</v>
      </c>
      <c r="F7" s="50">
        <f t="shared" si="2"/>
        <v>0</v>
      </c>
      <c r="G7" s="68">
        <f t="shared" si="2"/>
        <v>350000</v>
      </c>
      <c r="H7" s="60">
        <f t="shared" si="2"/>
        <v>0</v>
      </c>
      <c r="I7" s="68">
        <f t="shared" si="2"/>
        <v>0</v>
      </c>
      <c r="J7" s="49">
        <f t="shared" si="2"/>
        <v>0</v>
      </c>
      <c r="K7" s="49">
        <f t="shared" si="2"/>
        <v>80000</v>
      </c>
      <c r="L7" s="49">
        <f t="shared" si="2"/>
        <v>90000</v>
      </c>
      <c r="M7" s="49">
        <f t="shared" si="2"/>
        <v>90000</v>
      </c>
      <c r="N7" s="49">
        <f t="shared" si="2"/>
        <v>90000</v>
      </c>
      <c r="O7" s="49">
        <f t="shared" si="2"/>
        <v>0</v>
      </c>
      <c r="P7" s="49">
        <f t="shared" si="2"/>
        <v>0</v>
      </c>
      <c r="Q7" s="49">
        <f t="shared" si="2"/>
        <v>0</v>
      </c>
      <c r="R7" s="49">
        <f t="shared" si="2"/>
        <v>0</v>
      </c>
      <c r="S7" s="49">
        <f t="shared" si="2"/>
        <v>0</v>
      </c>
      <c r="T7" s="49">
        <f t="shared" si="2"/>
        <v>0</v>
      </c>
      <c r="U7" s="46">
        <f t="shared" si="2"/>
        <v>350000</v>
      </c>
    </row>
    <row r="8" spans="1:26" s="13" customFormat="1" ht="30" customHeight="1">
      <c r="A8" s="88" t="s">
        <v>45</v>
      </c>
      <c r="B8" s="89">
        <f>SUM(B10:B13)</f>
        <v>3937993</v>
      </c>
      <c r="C8" s="89"/>
      <c r="D8" s="89">
        <f t="shared" ref="D8:T8" si="3">SUM(D10:D13)</f>
        <v>3937993</v>
      </c>
      <c r="E8" s="89">
        <f t="shared" si="3"/>
        <v>2815392</v>
      </c>
      <c r="F8" s="90">
        <f t="shared" si="3"/>
        <v>3937993</v>
      </c>
      <c r="G8" s="91">
        <f t="shared" si="3"/>
        <v>0</v>
      </c>
      <c r="H8" s="102">
        <f t="shared" si="3"/>
        <v>1122601</v>
      </c>
      <c r="I8" s="91">
        <f t="shared" si="3"/>
        <v>223904</v>
      </c>
      <c r="J8" s="89">
        <f t="shared" si="3"/>
        <v>279998</v>
      </c>
      <c r="K8" s="89">
        <f t="shared" si="3"/>
        <v>258000</v>
      </c>
      <c r="L8" s="89">
        <f t="shared" si="3"/>
        <v>258000</v>
      </c>
      <c r="M8" s="89">
        <f t="shared" si="3"/>
        <v>420000</v>
      </c>
      <c r="N8" s="89">
        <f t="shared" si="3"/>
        <v>780000</v>
      </c>
      <c r="O8" s="89">
        <f t="shared" si="3"/>
        <v>595490</v>
      </c>
      <c r="P8" s="89">
        <f t="shared" si="3"/>
        <v>0</v>
      </c>
      <c r="Q8" s="89">
        <f t="shared" si="3"/>
        <v>0</v>
      </c>
      <c r="R8" s="89">
        <f t="shared" si="3"/>
        <v>0</v>
      </c>
      <c r="S8" s="89">
        <f t="shared" si="3"/>
        <v>0</v>
      </c>
      <c r="T8" s="89">
        <f t="shared" si="3"/>
        <v>0</v>
      </c>
      <c r="U8" s="94">
        <f>SUM(U10:U14)</f>
        <v>3165392</v>
      </c>
    </row>
    <row r="9" spans="1:26" s="13" customFormat="1" ht="30" customHeight="1" thickBot="1">
      <c r="A9" s="95" t="s">
        <v>46</v>
      </c>
      <c r="B9" s="96">
        <f>B14</f>
        <v>350000</v>
      </c>
      <c r="C9" s="96"/>
      <c r="D9" s="96">
        <f t="shared" ref="D9:U9" si="4">D14</f>
        <v>350000</v>
      </c>
      <c r="E9" s="96">
        <f t="shared" si="4"/>
        <v>0</v>
      </c>
      <c r="F9" s="97">
        <f t="shared" si="4"/>
        <v>0</v>
      </c>
      <c r="G9" s="98">
        <f t="shared" si="4"/>
        <v>350000</v>
      </c>
      <c r="H9" s="103">
        <f t="shared" si="4"/>
        <v>0</v>
      </c>
      <c r="I9" s="98">
        <f t="shared" si="4"/>
        <v>0</v>
      </c>
      <c r="J9" s="96">
        <f t="shared" si="4"/>
        <v>0</v>
      </c>
      <c r="K9" s="96">
        <f t="shared" si="4"/>
        <v>80000</v>
      </c>
      <c r="L9" s="96">
        <f t="shared" si="4"/>
        <v>90000</v>
      </c>
      <c r="M9" s="96">
        <f t="shared" si="4"/>
        <v>90000</v>
      </c>
      <c r="N9" s="96">
        <f t="shared" si="4"/>
        <v>90000</v>
      </c>
      <c r="O9" s="96">
        <f t="shared" si="4"/>
        <v>0</v>
      </c>
      <c r="P9" s="96">
        <f t="shared" si="4"/>
        <v>0</v>
      </c>
      <c r="Q9" s="96">
        <f t="shared" si="4"/>
        <v>0</v>
      </c>
      <c r="R9" s="96">
        <f t="shared" si="4"/>
        <v>0</v>
      </c>
      <c r="S9" s="96">
        <f t="shared" si="4"/>
        <v>0</v>
      </c>
      <c r="T9" s="96">
        <f t="shared" si="4"/>
        <v>0</v>
      </c>
      <c r="U9" s="101">
        <f t="shared" si="4"/>
        <v>350000</v>
      </c>
    </row>
    <row r="10" spans="1:26" s="3" customFormat="1" ht="46.5" customHeight="1">
      <c r="A10" s="23" t="s">
        <v>2</v>
      </c>
      <c r="B10" s="26">
        <v>617490</v>
      </c>
      <c r="C10" s="25" t="s">
        <v>9</v>
      </c>
      <c r="D10" s="26">
        <v>617490</v>
      </c>
      <c r="E10" s="53">
        <f>F10-H10</f>
        <v>92622</v>
      </c>
      <c r="F10" s="53">
        <f>D10</f>
        <v>617490</v>
      </c>
      <c r="G10" s="69">
        <v>0</v>
      </c>
      <c r="H10" s="61">
        <v>524868</v>
      </c>
      <c r="I10" s="73">
        <v>61748</v>
      </c>
      <c r="J10" s="24">
        <v>30874</v>
      </c>
      <c r="K10" s="24"/>
      <c r="L10" s="24"/>
      <c r="M10" s="24"/>
      <c r="N10" s="24"/>
      <c r="O10" s="24"/>
      <c r="P10" s="77"/>
      <c r="Q10" s="77"/>
      <c r="R10" s="77"/>
      <c r="S10" s="77"/>
      <c r="T10" s="77"/>
      <c r="U10" s="22">
        <f>SUM(I10:T10)</f>
        <v>92622</v>
      </c>
      <c r="V10" s="11"/>
      <c r="W10" s="11"/>
      <c r="X10" s="11"/>
      <c r="Y10" s="11"/>
      <c r="Z10" s="11"/>
    </row>
    <row r="11" spans="1:26" s="3" customFormat="1" ht="46.5" customHeight="1">
      <c r="A11" s="27" t="s">
        <v>3</v>
      </c>
      <c r="B11" s="28">
        <v>182495</v>
      </c>
      <c r="C11" s="31" t="s">
        <v>10</v>
      </c>
      <c r="D11" s="28">
        <v>182495</v>
      </c>
      <c r="E11" s="54">
        <f>F11-H11</f>
        <v>27372</v>
      </c>
      <c r="F11" s="54">
        <f t="shared" ref="F11:F18" si="5">D11</f>
        <v>182495</v>
      </c>
      <c r="G11" s="70">
        <v>0</v>
      </c>
      <c r="H11" s="62">
        <v>155123</v>
      </c>
      <c r="I11" s="74">
        <v>18248</v>
      </c>
      <c r="J11" s="30">
        <v>9124</v>
      </c>
      <c r="K11" s="30"/>
      <c r="L11" s="30"/>
      <c r="M11" s="30"/>
      <c r="N11" s="30"/>
      <c r="O11" s="30"/>
      <c r="P11" s="80"/>
      <c r="Q11" s="80"/>
      <c r="R11" s="80"/>
      <c r="S11" s="80"/>
      <c r="T11" s="80"/>
      <c r="U11" s="21">
        <f>SUM(I11:T11)</f>
        <v>27372</v>
      </c>
      <c r="V11" s="11"/>
      <c r="W11" s="11"/>
      <c r="X11" s="11"/>
      <c r="Y11" s="11"/>
      <c r="Z11" s="11"/>
    </row>
    <row r="12" spans="1:26" s="3" customFormat="1" ht="46.5" customHeight="1">
      <c r="A12" s="27" t="s">
        <v>4</v>
      </c>
      <c r="B12" s="28">
        <v>2658100</v>
      </c>
      <c r="C12" s="29" t="s">
        <v>11</v>
      </c>
      <c r="D12" s="28">
        <v>2658100</v>
      </c>
      <c r="E12" s="54">
        <f>F12-H12</f>
        <v>2215490</v>
      </c>
      <c r="F12" s="54">
        <f t="shared" ref="F12" si="6">D12</f>
        <v>2658100</v>
      </c>
      <c r="G12" s="70">
        <v>0</v>
      </c>
      <c r="H12" s="62">
        <v>442610</v>
      </c>
      <c r="I12" s="74">
        <v>60000</v>
      </c>
      <c r="J12" s="30">
        <v>120000</v>
      </c>
      <c r="K12" s="30">
        <v>120000</v>
      </c>
      <c r="L12" s="30">
        <v>120000</v>
      </c>
      <c r="M12" s="30">
        <v>420000</v>
      </c>
      <c r="N12" s="30">
        <v>780000</v>
      </c>
      <c r="O12" s="30">
        <v>595490</v>
      </c>
      <c r="P12" s="80"/>
      <c r="Q12" s="80"/>
      <c r="R12" s="80"/>
      <c r="S12" s="80"/>
      <c r="T12" s="80"/>
      <c r="U12" s="21">
        <f t="shared" ref="U12:U13" si="7">SUM(I12:T12)</f>
        <v>2215490</v>
      </c>
      <c r="V12" s="11"/>
      <c r="W12" s="11"/>
      <c r="X12" s="11"/>
      <c r="Y12" s="11"/>
      <c r="Z12" s="11"/>
    </row>
    <row r="13" spans="1:26" s="3" customFormat="1" ht="46.5" customHeight="1">
      <c r="A13" s="27" t="s">
        <v>53</v>
      </c>
      <c r="B13" s="28">
        <v>479908</v>
      </c>
      <c r="C13" s="29" t="s">
        <v>57</v>
      </c>
      <c r="D13" s="28">
        <v>479908</v>
      </c>
      <c r="E13" s="54">
        <v>479908</v>
      </c>
      <c r="F13" s="54">
        <v>479908</v>
      </c>
      <c r="G13" s="70">
        <v>0</v>
      </c>
      <c r="H13" s="62">
        <v>0</v>
      </c>
      <c r="I13" s="74">
        <v>83908</v>
      </c>
      <c r="J13" s="30">
        <v>120000</v>
      </c>
      <c r="K13" s="30">
        <v>138000</v>
      </c>
      <c r="L13" s="30">
        <v>138000</v>
      </c>
      <c r="M13" s="30"/>
      <c r="N13" s="30"/>
      <c r="O13" s="30"/>
      <c r="P13" s="80"/>
      <c r="Q13" s="80"/>
      <c r="R13" s="80"/>
      <c r="S13" s="80"/>
      <c r="T13" s="80"/>
      <c r="U13" s="21">
        <f t="shared" si="7"/>
        <v>479908</v>
      </c>
      <c r="V13" s="11"/>
      <c r="W13" s="11"/>
      <c r="X13" s="11"/>
      <c r="Y13" s="11"/>
      <c r="Z13" s="11"/>
    </row>
    <row r="14" spans="1:26" s="3" customFormat="1" ht="46.5" customHeight="1" thickBot="1">
      <c r="A14" s="27" t="s">
        <v>34</v>
      </c>
      <c r="B14" s="28">
        <v>350000</v>
      </c>
      <c r="C14" s="29" t="s">
        <v>56</v>
      </c>
      <c r="D14" s="28">
        <v>350000</v>
      </c>
      <c r="E14" s="54">
        <v>0</v>
      </c>
      <c r="F14" s="54">
        <v>0</v>
      </c>
      <c r="G14" s="70">
        <v>350000</v>
      </c>
      <c r="H14" s="62">
        <v>0</v>
      </c>
      <c r="I14" s="74">
        <v>0</v>
      </c>
      <c r="J14" s="30"/>
      <c r="K14" s="30">
        <v>80000</v>
      </c>
      <c r="L14" s="30">
        <v>90000</v>
      </c>
      <c r="M14" s="30">
        <v>90000</v>
      </c>
      <c r="N14" s="30">
        <v>90000</v>
      </c>
      <c r="O14" s="30"/>
      <c r="P14" s="80"/>
      <c r="Q14" s="80"/>
      <c r="R14" s="80"/>
      <c r="S14" s="80"/>
      <c r="T14" s="80"/>
      <c r="U14" s="21">
        <f>SUM(I14:T14)</f>
        <v>350000</v>
      </c>
      <c r="V14" s="11"/>
      <c r="W14" s="11"/>
      <c r="X14" s="11"/>
      <c r="Y14" s="11"/>
      <c r="Z14" s="11"/>
    </row>
    <row r="15" spans="1:26" s="13" customFormat="1" ht="30" customHeight="1">
      <c r="A15" s="88" t="s">
        <v>44</v>
      </c>
      <c r="B15" s="89">
        <f>SUM(B17:B18)</f>
        <v>6746354</v>
      </c>
      <c r="C15" s="89"/>
      <c r="D15" s="89">
        <f>SUM(D17:D18)</f>
        <v>6746354</v>
      </c>
      <c r="E15" s="89">
        <f t="shared" ref="E15:U15" si="8">SUM(E17:E18)</f>
        <v>6378354</v>
      </c>
      <c r="F15" s="90">
        <f t="shared" si="8"/>
        <v>6746354</v>
      </c>
      <c r="G15" s="91">
        <f t="shared" si="8"/>
        <v>0</v>
      </c>
      <c r="H15" s="92">
        <f t="shared" si="8"/>
        <v>368000</v>
      </c>
      <c r="I15" s="91">
        <f t="shared" si="8"/>
        <v>462354</v>
      </c>
      <c r="J15" s="89">
        <f t="shared" si="8"/>
        <v>480000</v>
      </c>
      <c r="K15" s="89">
        <f t="shared" si="8"/>
        <v>444000</v>
      </c>
      <c r="L15" s="89">
        <f t="shared" si="8"/>
        <v>444000</v>
      </c>
      <c r="M15" s="89">
        <f t="shared" si="8"/>
        <v>444000</v>
      </c>
      <c r="N15" s="89">
        <f t="shared" si="8"/>
        <v>324000</v>
      </c>
      <c r="O15" s="89">
        <f t="shared" si="8"/>
        <v>480000</v>
      </c>
      <c r="P15" s="89">
        <f t="shared" si="8"/>
        <v>684000</v>
      </c>
      <c r="Q15" s="89">
        <f t="shared" si="8"/>
        <v>684000</v>
      </c>
      <c r="R15" s="89">
        <f t="shared" si="8"/>
        <v>684000</v>
      </c>
      <c r="S15" s="89">
        <f t="shared" si="8"/>
        <v>684000</v>
      </c>
      <c r="T15" s="89">
        <f t="shared" si="8"/>
        <v>564000</v>
      </c>
      <c r="U15" s="94">
        <f t="shared" si="8"/>
        <v>6378354</v>
      </c>
    </row>
    <row r="16" spans="1:26" s="12" customFormat="1" ht="40.5" customHeight="1">
      <c r="A16" s="177" t="s">
        <v>30</v>
      </c>
      <c r="B16" s="178"/>
      <c r="C16" s="179"/>
      <c r="D16" s="82">
        <v>4357552</v>
      </c>
      <c r="E16" s="83">
        <v>2086643</v>
      </c>
      <c r="F16" s="83">
        <v>4357552</v>
      </c>
      <c r="G16" s="84">
        <v>0</v>
      </c>
      <c r="H16" s="85">
        <v>0</v>
      </c>
      <c r="I16" s="84">
        <v>342354</v>
      </c>
      <c r="J16" s="86">
        <v>360000</v>
      </c>
      <c r="K16" s="86">
        <v>324000</v>
      </c>
      <c r="L16" s="86">
        <v>324000</v>
      </c>
      <c r="M16" s="82">
        <v>295636</v>
      </c>
      <c r="N16" s="82">
        <v>0</v>
      </c>
      <c r="O16" s="82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7">
        <f>SUM(I16:T16)</f>
        <v>1645990</v>
      </c>
    </row>
    <row r="17" spans="1:26" s="3" customFormat="1" ht="52.5" customHeight="1">
      <c r="A17" s="27" t="s">
        <v>50</v>
      </c>
      <c r="B17" s="28">
        <v>5778354</v>
      </c>
      <c r="C17" s="29" t="s">
        <v>37</v>
      </c>
      <c r="D17" s="28">
        <v>5778354</v>
      </c>
      <c r="E17" s="54">
        <v>5778354</v>
      </c>
      <c r="F17" s="54">
        <v>5778354</v>
      </c>
      <c r="G17" s="70"/>
      <c r="H17" s="62">
        <v>0</v>
      </c>
      <c r="I17" s="74">
        <v>342354</v>
      </c>
      <c r="J17" s="30">
        <v>360000</v>
      </c>
      <c r="K17" s="30">
        <v>324000</v>
      </c>
      <c r="L17" s="30">
        <v>324000</v>
      </c>
      <c r="M17" s="30">
        <v>324000</v>
      </c>
      <c r="N17" s="30">
        <v>324000</v>
      </c>
      <c r="O17" s="30">
        <v>480000</v>
      </c>
      <c r="P17" s="80">
        <v>684000</v>
      </c>
      <c r="Q17" s="80">
        <v>684000</v>
      </c>
      <c r="R17" s="80">
        <v>684000</v>
      </c>
      <c r="S17" s="80">
        <v>684000</v>
      </c>
      <c r="T17" s="80">
        <v>564000</v>
      </c>
      <c r="U17" s="21">
        <f>SUM(I17:T17)</f>
        <v>5778354</v>
      </c>
      <c r="V17" s="11"/>
      <c r="W17" s="11"/>
      <c r="X17" s="11"/>
      <c r="Y17" s="11"/>
      <c r="Z17" s="11"/>
    </row>
    <row r="18" spans="1:26" s="3" customFormat="1" ht="60" customHeight="1">
      <c r="A18" s="23" t="s">
        <v>8</v>
      </c>
      <c r="B18" s="24">
        <v>968000</v>
      </c>
      <c r="C18" s="25" t="s">
        <v>13</v>
      </c>
      <c r="D18" s="24">
        <v>968000</v>
      </c>
      <c r="E18" s="77">
        <v>600000</v>
      </c>
      <c r="F18" s="53">
        <f t="shared" si="5"/>
        <v>968000</v>
      </c>
      <c r="G18" s="69">
        <v>0</v>
      </c>
      <c r="H18" s="61">
        <f>120000+248000</f>
        <v>368000</v>
      </c>
      <c r="I18" s="73">
        <v>120000</v>
      </c>
      <c r="J18" s="24">
        <v>120000</v>
      </c>
      <c r="K18" s="24">
        <v>120000</v>
      </c>
      <c r="L18" s="24">
        <v>120000</v>
      </c>
      <c r="M18" s="24">
        <v>120000</v>
      </c>
      <c r="N18" s="24"/>
      <c r="O18" s="24"/>
      <c r="P18" s="77"/>
      <c r="Q18" s="77"/>
      <c r="R18" s="77"/>
      <c r="S18" s="77"/>
      <c r="T18" s="77"/>
      <c r="U18" s="22">
        <f>SUM(I18:T18)</f>
        <v>600000</v>
      </c>
      <c r="V18" s="11"/>
      <c r="W18" s="11"/>
      <c r="X18" s="11"/>
      <c r="Y18" s="11"/>
      <c r="Z18" s="11"/>
    </row>
    <row r="19" spans="1:26" s="3" customFormat="1" ht="45.75" customHeight="1">
      <c r="A19" s="4"/>
      <c r="B19" s="8"/>
      <c r="C19" s="4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1"/>
      <c r="W19" s="11"/>
      <c r="X19" s="11"/>
      <c r="Y19" s="11"/>
      <c r="Z19" s="11"/>
    </row>
    <row r="20" spans="1:26" s="3" customFormat="1" ht="40.5" customHeight="1">
      <c r="A20" s="4"/>
      <c r="B20" s="8"/>
      <c r="C20" s="4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1"/>
      <c r="W20" s="11"/>
      <c r="X20" s="11"/>
      <c r="Y20" s="11"/>
      <c r="Z20" s="11"/>
    </row>
    <row r="21" spans="1:26" s="3" customFormat="1" ht="40.5" customHeight="1">
      <c r="A21" s="4"/>
      <c r="B21" s="8"/>
      <c r="C21" s="4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1"/>
      <c r="W21" s="11"/>
      <c r="X21" s="11"/>
      <c r="Y21" s="11"/>
      <c r="Z21" s="11"/>
    </row>
    <row r="22" spans="1:26" s="3" customFormat="1" ht="27.75" customHeight="1">
      <c r="A22" s="4"/>
      <c r="B22" s="10"/>
      <c r="C22" s="4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1"/>
      <c r="W22" s="11"/>
      <c r="X22" s="11"/>
      <c r="Y22" s="11"/>
      <c r="Z22" s="11"/>
    </row>
    <row r="23" spans="1:26" s="3" customFormat="1" ht="27.75" customHeight="1">
      <c r="A23" s="4"/>
      <c r="B23" s="4"/>
      <c r="C23" s="4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1"/>
      <c r="W23" s="11"/>
      <c r="X23" s="11"/>
      <c r="Y23" s="11"/>
      <c r="Z23" s="11"/>
    </row>
    <row r="24" spans="1:26" s="3" customFormat="1" ht="27.75" customHeight="1">
      <c r="A24" s="5"/>
      <c r="B24" s="4"/>
      <c r="C24" s="4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1"/>
      <c r="W24" s="11"/>
      <c r="X24" s="11"/>
      <c r="Y24" s="11"/>
      <c r="Z24" s="11"/>
    </row>
    <row r="25" spans="1:26" s="3" customFormat="1" ht="27.75" customHeight="1">
      <c r="A25" s="4"/>
      <c r="C25" s="4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1"/>
      <c r="W25" s="11"/>
      <c r="X25" s="11"/>
      <c r="Y25" s="11"/>
      <c r="Z25" s="11"/>
    </row>
    <row r="26" spans="1:26" s="3" customFormat="1" ht="27.75" customHeight="1">
      <c r="A26" s="4"/>
      <c r="C26" s="4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6" s="3" customFormat="1" ht="27.75" customHeight="1">
      <c r="A27" s="4"/>
      <c r="C27" s="4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6" s="3" customFormat="1" ht="27.75" customHeight="1">
      <c r="A28" s="4"/>
      <c r="C28" s="4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6" s="3" customFormat="1" ht="27.75" customHeight="1">
      <c r="A29" s="4"/>
      <c r="C29" s="4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6" s="3" customFormat="1" ht="27.75" customHeight="1">
      <c r="A30" s="4"/>
      <c r="C30" s="4"/>
    </row>
    <row r="31" spans="1:26" s="3" customFormat="1" ht="27.75" customHeight="1">
      <c r="A31" s="4"/>
      <c r="C31" s="4"/>
    </row>
    <row r="32" spans="1:26" s="3" customFormat="1" ht="27.75" customHeight="1">
      <c r="A32" s="4"/>
      <c r="C32" s="4"/>
    </row>
    <row r="33" spans="1:3" s="3" customFormat="1" ht="27.75" customHeight="1">
      <c r="A33" s="4"/>
      <c r="C33" s="4"/>
    </row>
    <row r="34" spans="1:3" s="3" customFormat="1" ht="27.75" customHeight="1">
      <c r="A34" s="4"/>
      <c r="C34" s="4"/>
    </row>
    <row r="35" spans="1:3" s="3" customFormat="1" ht="27.75" customHeight="1">
      <c r="A35" s="4"/>
      <c r="C35" s="4"/>
    </row>
    <row r="36" spans="1:3" s="3" customFormat="1" ht="27.75" customHeight="1">
      <c r="A36" s="4"/>
      <c r="C36" s="4"/>
    </row>
    <row r="37" spans="1:3" s="3" customFormat="1" ht="27.75" customHeight="1">
      <c r="A37" s="4"/>
      <c r="C37" s="4"/>
    </row>
    <row r="38" spans="1:3" s="3" customFormat="1" ht="27.75" customHeight="1">
      <c r="A38" s="4"/>
      <c r="C38" s="4"/>
    </row>
    <row r="39" spans="1:3" s="3" customFormat="1" ht="27.75" customHeight="1">
      <c r="A39" s="4"/>
      <c r="C39" s="4"/>
    </row>
    <row r="40" spans="1:3" s="3" customFormat="1" ht="27.75" customHeight="1">
      <c r="A40" s="4"/>
      <c r="C40" s="4"/>
    </row>
    <row r="41" spans="1:3" s="3" customFormat="1" ht="27.75" customHeight="1">
      <c r="A41" s="4"/>
      <c r="C41" s="4"/>
    </row>
    <row r="42" spans="1:3" ht="27.75" customHeight="1"/>
    <row r="43" spans="1:3" ht="27.75" customHeight="1"/>
    <row r="44" spans="1:3" ht="27.75" customHeight="1"/>
    <row r="45" spans="1:3" ht="27.75" customHeight="1"/>
    <row r="46" spans="1:3" ht="27.75" customHeight="1"/>
    <row r="47" spans="1:3" ht="27.75" customHeight="1"/>
    <row r="48" spans="1:3" ht="27.75" customHeight="1"/>
    <row r="49" ht="27.75" customHeight="1"/>
    <row r="50" ht="27.75" customHeight="1"/>
    <row r="51" ht="27.75" customHeight="1"/>
    <row r="52" ht="27.75" customHeight="1"/>
    <row r="53" ht="27.75" customHeight="1"/>
    <row r="54" ht="27.75" customHeight="1"/>
    <row r="55" ht="27.75" customHeight="1"/>
    <row r="56" ht="27.75" customHeight="1"/>
    <row r="57" ht="27.75" customHeight="1"/>
    <row r="58" ht="27.75" customHeight="1"/>
    <row r="59" ht="27.75" customHeight="1"/>
    <row r="60" ht="27.75" customHeight="1"/>
  </sheetData>
  <mergeCells count="10">
    <mergeCell ref="A16:C16"/>
    <mergeCell ref="A1:G1"/>
    <mergeCell ref="F3:G3"/>
    <mergeCell ref="H3:U3"/>
    <mergeCell ref="A3:A4"/>
    <mergeCell ref="B3:B4"/>
    <mergeCell ref="C3:C4"/>
    <mergeCell ref="D3:D4"/>
    <mergeCell ref="E3:E4"/>
    <mergeCell ref="A2:G2"/>
  </mergeCells>
  <pageMargins left="0.51181102362204722" right="0.51181102362204722" top="0.55118110236220474" bottom="0.74803149606299213" header="0.31496062992125984" footer="0.31496062992125984"/>
  <pageSetup paperSize="9" scale="80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1"/>
  <sheetViews>
    <sheetView tabSelected="1" zoomScale="90" zoomScaleNormal="90" workbookViewId="0">
      <pane ySplit="4" topLeftCell="A5" activePane="bottomLeft" state="frozen"/>
      <selection pane="bottomLeft" activeCell="A3" sqref="A3:A4"/>
    </sheetView>
  </sheetViews>
  <sheetFormatPr defaultRowHeight="11.25"/>
  <cols>
    <col min="1" max="1" width="31.6640625" style="6" customWidth="1"/>
    <col min="2" max="2" width="18.1640625" style="2" customWidth="1"/>
    <col min="3" max="3" width="35.6640625" style="6" customWidth="1"/>
    <col min="4" max="5" width="17.6640625" style="2" customWidth="1"/>
    <col min="6" max="6" width="17.1640625" style="2" customWidth="1"/>
    <col min="7" max="7" width="18.33203125" style="2" customWidth="1"/>
    <col min="8" max="8" width="16.6640625" style="2" customWidth="1"/>
    <col min="9" max="9" width="18.33203125" style="2" customWidth="1"/>
    <col min="10" max="20" width="16.6640625" style="2" customWidth="1"/>
    <col min="21" max="21" width="18.5" style="2" customWidth="1"/>
    <col min="22" max="16384" width="9.33203125" style="2"/>
  </cols>
  <sheetData>
    <row r="1" spans="1:26" s="112" customFormat="1" ht="32.25" customHeight="1">
      <c r="A1" s="180" t="s">
        <v>51</v>
      </c>
      <c r="B1" s="180"/>
      <c r="C1" s="180"/>
      <c r="D1" s="180"/>
      <c r="E1" s="180"/>
      <c r="F1" s="180"/>
      <c r="G1" s="18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/>
    </row>
    <row r="2" spans="1:26" ht="33.75" customHeight="1" thickBot="1">
      <c r="A2" s="190" t="s">
        <v>62</v>
      </c>
      <c r="B2" s="190"/>
      <c r="C2" s="190"/>
      <c r="D2" s="190"/>
      <c r="E2" s="190"/>
      <c r="F2" s="190"/>
      <c r="G2" s="19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04"/>
    </row>
    <row r="3" spans="1:26" s="1" customFormat="1" ht="24.75" customHeight="1" thickBot="1">
      <c r="A3" s="186" t="s">
        <v>1</v>
      </c>
      <c r="B3" s="188" t="s">
        <v>31</v>
      </c>
      <c r="C3" s="188" t="s">
        <v>0</v>
      </c>
      <c r="D3" s="188" t="s">
        <v>32</v>
      </c>
      <c r="E3" s="188" t="s">
        <v>54</v>
      </c>
      <c r="F3" s="181" t="s">
        <v>25</v>
      </c>
      <c r="G3" s="182"/>
      <c r="H3" s="183" t="s">
        <v>26</v>
      </c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5"/>
    </row>
    <row r="4" spans="1:26" s="1" customFormat="1" ht="28.5" customHeight="1" thickTop="1" thickBot="1">
      <c r="A4" s="187"/>
      <c r="B4" s="189"/>
      <c r="C4" s="189"/>
      <c r="D4" s="189"/>
      <c r="E4" s="189"/>
      <c r="F4" s="52" t="s">
        <v>52</v>
      </c>
      <c r="G4" s="65">
        <v>2014</v>
      </c>
      <c r="H4" s="57" t="s">
        <v>52</v>
      </c>
      <c r="I4" s="65" t="s">
        <v>18</v>
      </c>
      <c r="J4" s="117" t="s">
        <v>19</v>
      </c>
      <c r="K4" s="117" t="s">
        <v>20</v>
      </c>
      <c r="L4" s="117" t="s">
        <v>21</v>
      </c>
      <c r="M4" s="117" t="s">
        <v>22</v>
      </c>
      <c r="N4" s="117" t="s">
        <v>23</v>
      </c>
      <c r="O4" s="117" t="s">
        <v>24</v>
      </c>
      <c r="P4" s="117" t="s">
        <v>38</v>
      </c>
      <c r="Q4" s="117" t="s">
        <v>39</v>
      </c>
      <c r="R4" s="117" t="s">
        <v>40</v>
      </c>
      <c r="S4" s="117" t="s">
        <v>41</v>
      </c>
      <c r="T4" s="117" t="s">
        <v>42</v>
      </c>
      <c r="U4" s="16" t="s">
        <v>55</v>
      </c>
    </row>
    <row r="5" spans="1:26" s="14" customFormat="1" ht="30" customHeight="1">
      <c r="A5" s="32" t="s">
        <v>27</v>
      </c>
      <c r="B5" s="33">
        <f>B6+B7</f>
        <v>11394347</v>
      </c>
      <c r="C5" s="35"/>
      <c r="D5" s="33">
        <f t="shared" ref="D5:U5" si="0">D6+D7</f>
        <v>11394347</v>
      </c>
      <c r="E5" s="33">
        <f t="shared" si="0"/>
        <v>9193746</v>
      </c>
      <c r="F5" s="36">
        <f t="shared" si="0"/>
        <v>10684347</v>
      </c>
      <c r="G5" s="66">
        <f t="shared" si="0"/>
        <v>710000</v>
      </c>
      <c r="H5" s="58">
        <f t="shared" si="0"/>
        <v>1490601</v>
      </c>
      <c r="I5" s="66">
        <f t="shared" si="0"/>
        <v>410258</v>
      </c>
      <c r="J5" s="33">
        <f t="shared" si="0"/>
        <v>819998</v>
      </c>
      <c r="K5" s="33">
        <f t="shared" si="0"/>
        <v>812000</v>
      </c>
      <c r="L5" s="33">
        <f t="shared" si="0"/>
        <v>972000</v>
      </c>
      <c r="M5" s="33">
        <f t="shared" si="0"/>
        <v>1044000</v>
      </c>
      <c r="N5" s="33">
        <f t="shared" si="0"/>
        <v>1194000</v>
      </c>
      <c r="O5" s="33">
        <f t="shared" si="0"/>
        <v>1075490</v>
      </c>
      <c r="P5" s="33">
        <f t="shared" si="0"/>
        <v>960000</v>
      </c>
      <c r="Q5" s="33">
        <f t="shared" si="0"/>
        <v>684000</v>
      </c>
      <c r="R5" s="33">
        <f t="shared" si="0"/>
        <v>684000</v>
      </c>
      <c r="S5" s="33">
        <f t="shared" si="0"/>
        <v>684000</v>
      </c>
      <c r="T5" s="33">
        <f t="shared" si="0"/>
        <v>564000</v>
      </c>
      <c r="U5" s="34">
        <f t="shared" si="0"/>
        <v>9903746</v>
      </c>
    </row>
    <row r="6" spans="1:26" s="12" customFormat="1" ht="30" customHeight="1">
      <c r="A6" s="47" t="s">
        <v>28</v>
      </c>
      <c r="B6" s="43">
        <f>SUM(B8,B15)</f>
        <v>10684347</v>
      </c>
      <c r="C6" s="43"/>
      <c r="D6" s="43">
        <f>SUM(D8,D15)</f>
        <v>10684347</v>
      </c>
      <c r="E6" s="44">
        <f>F6-H6</f>
        <v>9193746</v>
      </c>
      <c r="F6" s="44">
        <f t="shared" ref="F6:T6" si="1">SUM(F8,F15)</f>
        <v>10684347</v>
      </c>
      <c r="G6" s="67">
        <f t="shared" si="1"/>
        <v>0</v>
      </c>
      <c r="H6" s="59">
        <f t="shared" si="1"/>
        <v>1490601</v>
      </c>
      <c r="I6" s="67">
        <f t="shared" si="1"/>
        <v>410258</v>
      </c>
      <c r="J6" s="43">
        <f t="shared" si="1"/>
        <v>759998</v>
      </c>
      <c r="K6" s="43">
        <f t="shared" si="1"/>
        <v>702000</v>
      </c>
      <c r="L6" s="43">
        <f t="shared" si="1"/>
        <v>702000</v>
      </c>
      <c r="M6" s="43">
        <f t="shared" si="1"/>
        <v>864000</v>
      </c>
      <c r="N6" s="43">
        <f t="shared" si="1"/>
        <v>1104000</v>
      </c>
      <c r="O6" s="43">
        <f t="shared" si="1"/>
        <v>1075490</v>
      </c>
      <c r="P6" s="43">
        <f t="shared" si="1"/>
        <v>960000</v>
      </c>
      <c r="Q6" s="43">
        <f t="shared" si="1"/>
        <v>684000</v>
      </c>
      <c r="R6" s="43">
        <f t="shared" si="1"/>
        <v>684000</v>
      </c>
      <c r="S6" s="43">
        <f t="shared" si="1"/>
        <v>684000</v>
      </c>
      <c r="T6" s="43">
        <f t="shared" si="1"/>
        <v>564000</v>
      </c>
      <c r="U6" s="46">
        <f>SUM(I6:T6)</f>
        <v>9193746</v>
      </c>
    </row>
    <row r="7" spans="1:26" s="12" customFormat="1" ht="30" customHeight="1" thickBot="1">
      <c r="A7" s="48" t="s">
        <v>29</v>
      </c>
      <c r="B7" s="49">
        <f>B9+B17</f>
        <v>710000</v>
      </c>
      <c r="C7" s="49"/>
      <c r="D7" s="49">
        <f>D9+D17</f>
        <v>710000</v>
      </c>
      <c r="E7" s="50">
        <f t="shared" ref="E7:F7" si="2">E9</f>
        <v>0</v>
      </c>
      <c r="F7" s="50">
        <f t="shared" si="2"/>
        <v>0</v>
      </c>
      <c r="G7" s="68">
        <f>G9+360000</f>
        <v>710000</v>
      </c>
      <c r="H7" s="60">
        <f>H9+H17</f>
        <v>0</v>
      </c>
      <c r="I7" s="68">
        <f t="shared" ref="I7:U7" si="3">I9+I17</f>
        <v>0</v>
      </c>
      <c r="J7" s="49">
        <f t="shared" si="3"/>
        <v>60000</v>
      </c>
      <c r="K7" s="49">
        <f t="shared" si="3"/>
        <v>110000</v>
      </c>
      <c r="L7" s="49">
        <f t="shared" si="3"/>
        <v>270000</v>
      </c>
      <c r="M7" s="49">
        <f t="shared" si="3"/>
        <v>180000</v>
      </c>
      <c r="N7" s="49">
        <f t="shared" si="3"/>
        <v>90000</v>
      </c>
      <c r="O7" s="49">
        <f t="shared" si="3"/>
        <v>0</v>
      </c>
      <c r="P7" s="49">
        <f t="shared" si="3"/>
        <v>0</v>
      </c>
      <c r="Q7" s="49">
        <f t="shared" si="3"/>
        <v>0</v>
      </c>
      <c r="R7" s="49">
        <f t="shared" si="3"/>
        <v>0</v>
      </c>
      <c r="S7" s="49">
        <f t="shared" si="3"/>
        <v>0</v>
      </c>
      <c r="T7" s="49">
        <f t="shared" si="3"/>
        <v>0</v>
      </c>
      <c r="U7" s="46">
        <f t="shared" si="3"/>
        <v>710000</v>
      </c>
    </row>
    <row r="8" spans="1:26" s="13" customFormat="1" ht="30" customHeight="1">
      <c r="A8" s="88" t="s">
        <v>45</v>
      </c>
      <c r="B8" s="89">
        <f>SUM(B10:B13)</f>
        <v>3937993</v>
      </c>
      <c r="C8" s="89"/>
      <c r="D8" s="89">
        <f t="shared" ref="D8:T8" si="4">SUM(D10:D13)</f>
        <v>3937993</v>
      </c>
      <c r="E8" s="89">
        <f t="shared" si="4"/>
        <v>2815392</v>
      </c>
      <c r="F8" s="90">
        <f t="shared" si="4"/>
        <v>3937993</v>
      </c>
      <c r="G8" s="91">
        <f t="shared" si="4"/>
        <v>0</v>
      </c>
      <c r="H8" s="102">
        <f t="shared" si="4"/>
        <v>1122601</v>
      </c>
      <c r="I8" s="91">
        <f t="shared" si="4"/>
        <v>223904</v>
      </c>
      <c r="J8" s="89">
        <f t="shared" si="4"/>
        <v>279998</v>
      </c>
      <c r="K8" s="89">
        <f t="shared" si="4"/>
        <v>258000</v>
      </c>
      <c r="L8" s="89">
        <f t="shared" si="4"/>
        <v>258000</v>
      </c>
      <c r="M8" s="89">
        <f t="shared" si="4"/>
        <v>420000</v>
      </c>
      <c r="N8" s="89">
        <f t="shared" si="4"/>
        <v>780000</v>
      </c>
      <c r="O8" s="89">
        <f t="shared" si="4"/>
        <v>595490</v>
      </c>
      <c r="P8" s="89">
        <f t="shared" si="4"/>
        <v>0</v>
      </c>
      <c r="Q8" s="89">
        <f t="shared" si="4"/>
        <v>0</v>
      </c>
      <c r="R8" s="89">
        <f t="shared" si="4"/>
        <v>0</v>
      </c>
      <c r="S8" s="89">
        <f t="shared" si="4"/>
        <v>0</v>
      </c>
      <c r="T8" s="89">
        <f t="shared" si="4"/>
        <v>0</v>
      </c>
      <c r="U8" s="94">
        <f>SUM(U10:U14)</f>
        <v>3165392</v>
      </c>
    </row>
    <row r="9" spans="1:26" s="13" customFormat="1" ht="30" customHeight="1" thickBot="1">
      <c r="A9" s="95" t="s">
        <v>46</v>
      </c>
      <c r="B9" s="96">
        <f>B14</f>
        <v>350000</v>
      </c>
      <c r="C9" s="96"/>
      <c r="D9" s="96">
        <f t="shared" ref="D9:U9" si="5">D14</f>
        <v>350000</v>
      </c>
      <c r="E9" s="96">
        <f t="shared" si="5"/>
        <v>0</v>
      </c>
      <c r="F9" s="97">
        <f t="shared" si="5"/>
        <v>0</v>
      </c>
      <c r="G9" s="98">
        <f t="shared" si="5"/>
        <v>350000</v>
      </c>
      <c r="H9" s="103">
        <f t="shared" si="5"/>
        <v>0</v>
      </c>
      <c r="I9" s="98">
        <f t="shared" si="5"/>
        <v>0</v>
      </c>
      <c r="J9" s="96">
        <f t="shared" si="5"/>
        <v>0</v>
      </c>
      <c r="K9" s="96">
        <f t="shared" si="5"/>
        <v>80000</v>
      </c>
      <c r="L9" s="96">
        <f t="shared" si="5"/>
        <v>90000</v>
      </c>
      <c r="M9" s="96">
        <f t="shared" si="5"/>
        <v>90000</v>
      </c>
      <c r="N9" s="96">
        <f t="shared" si="5"/>
        <v>90000</v>
      </c>
      <c r="O9" s="96">
        <f t="shared" si="5"/>
        <v>0</v>
      </c>
      <c r="P9" s="96">
        <f t="shared" si="5"/>
        <v>0</v>
      </c>
      <c r="Q9" s="96">
        <f t="shared" si="5"/>
        <v>0</v>
      </c>
      <c r="R9" s="96">
        <f t="shared" si="5"/>
        <v>0</v>
      </c>
      <c r="S9" s="96">
        <f t="shared" si="5"/>
        <v>0</v>
      </c>
      <c r="T9" s="96">
        <f t="shared" si="5"/>
        <v>0</v>
      </c>
      <c r="U9" s="101">
        <f t="shared" si="5"/>
        <v>350000</v>
      </c>
    </row>
    <row r="10" spans="1:26" s="3" customFormat="1" ht="46.5" customHeight="1">
      <c r="A10" s="23" t="s">
        <v>2</v>
      </c>
      <c r="B10" s="26">
        <v>617490</v>
      </c>
      <c r="C10" s="25" t="s">
        <v>9</v>
      </c>
      <c r="D10" s="26">
        <v>617490</v>
      </c>
      <c r="E10" s="53">
        <f>F10-H10</f>
        <v>92622</v>
      </c>
      <c r="F10" s="53">
        <f>D10</f>
        <v>617490</v>
      </c>
      <c r="G10" s="69">
        <v>0</v>
      </c>
      <c r="H10" s="61">
        <v>524868</v>
      </c>
      <c r="I10" s="73">
        <v>61748</v>
      </c>
      <c r="J10" s="24">
        <v>30874</v>
      </c>
      <c r="K10" s="24"/>
      <c r="L10" s="24"/>
      <c r="M10" s="24"/>
      <c r="N10" s="24"/>
      <c r="O10" s="24"/>
      <c r="P10" s="77"/>
      <c r="Q10" s="77"/>
      <c r="R10" s="77"/>
      <c r="S10" s="77"/>
      <c r="T10" s="77"/>
      <c r="U10" s="22">
        <f>SUM(I10:T10)</f>
        <v>92622</v>
      </c>
      <c r="V10" s="11"/>
      <c r="W10" s="11"/>
      <c r="X10" s="11"/>
      <c r="Y10" s="11"/>
      <c r="Z10" s="11"/>
    </row>
    <row r="11" spans="1:26" s="3" customFormat="1" ht="46.5" customHeight="1">
      <c r="A11" s="27" t="s">
        <v>3</v>
      </c>
      <c r="B11" s="28">
        <v>182495</v>
      </c>
      <c r="C11" s="31" t="s">
        <v>10</v>
      </c>
      <c r="D11" s="28">
        <v>182495</v>
      </c>
      <c r="E11" s="54">
        <f>F11-H11</f>
        <v>27372</v>
      </c>
      <c r="F11" s="54">
        <f t="shared" ref="F11:F19" si="6">D11</f>
        <v>182495</v>
      </c>
      <c r="G11" s="70">
        <v>0</v>
      </c>
      <c r="H11" s="62">
        <v>155123</v>
      </c>
      <c r="I11" s="74">
        <v>18248</v>
      </c>
      <c r="J11" s="30">
        <v>9124</v>
      </c>
      <c r="K11" s="30"/>
      <c r="L11" s="30"/>
      <c r="M11" s="30"/>
      <c r="N11" s="30"/>
      <c r="O11" s="30"/>
      <c r="P11" s="80"/>
      <c r="Q11" s="80"/>
      <c r="R11" s="80"/>
      <c r="S11" s="80"/>
      <c r="T11" s="80"/>
      <c r="U11" s="21">
        <f>SUM(I11:T11)</f>
        <v>27372</v>
      </c>
      <c r="V11" s="11"/>
      <c r="W11" s="11"/>
      <c r="X11" s="11"/>
      <c r="Y11" s="11"/>
      <c r="Z11" s="11"/>
    </row>
    <row r="12" spans="1:26" s="3" customFormat="1" ht="46.5" customHeight="1">
      <c r="A12" s="27" t="s">
        <v>4</v>
      </c>
      <c r="B12" s="28">
        <v>2658100</v>
      </c>
      <c r="C12" s="29" t="s">
        <v>11</v>
      </c>
      <c r="D12" s="28">
        <v>2658100</v>
      </c>
      <c r="E12" s="54">
        <f>F12-H12</f>
        <v>2215490</v>
      </c>
      <c r="F12" s="54">
        <f t="shared" si="6"/>
        <v>2658100</v>
      </c>
      <c r="G12" s="70">
        <v>0</v>
      </c>
      <c r="H12" s="62">
        <v>442610</v>
      </c>
      <c r="I12" s="74">
        <v>60000</v>
      </c>
      <c r="J12" s="30">
        <v>120000</v>
      </c>
      <c r="K12" s="30">
        <v>120000</v>
      </c>
      <c r="L12" s="30">
        <v>120000</v>
      </c>
      <c r="M12" s="30">
        <v>420000</v>
      </c>
      <c r="N12" s="30">
        <v>780000</v>
      </c>
      <c r="O12" s="30">
        <v>595490</v>
      </c>
      <c r="P12" s="80"/>
      <c r="Q12" s="80"/>
      <c r="R12" s="80"/>
      <c r="S12" s="80"/>
      <c r="T12" s="80"/>
      <c r="U12" s="21">
        <f t="shared" ref="U12:U13" si="7">SUM(I12:T12)</f>
        <v>2215490</v>
      </c>
      <c r="V12" s="11"/>
      <c r="W12" s="11"/>
      <c r="X12" s="11"/>
      <c r="Y12" s="11"/>
      <c r="Z12" s="11"/>
    </row>
    <row r="13" spans="1:26" s="3" customFormat="1" ht="46.5" customHeight="1">
      <c r="A13" s="27" t="s">
        <v>53</v>
      </c>
      <c r="B13" s="28">
        <v>479908</v>
      </c>
      <c r="C13" s="29" t="s">
        <v>57</v>
      </c>
      <c r="D13" s="28">
        <v>479908</v>
      </c>
      <c r="E13" s="54">
        <v>479908</v>
      </c>
      <c r="F13" s="54">
        <v>479908</v>
      </c>
      <c r="G13" s="70">
        <v>0</v>
      </c>
      <c r="H13" s="62">
        <v>0</v>
      </c>
      <c r="I13" s="74">
        <v>83908</v>
      </c>
      <c r="J13" s="30">
        <v>120000</v>
      </c>
      <c r="K13" s="30">
        <v>138000</v>
      </c>
      <c r="L13" s="30">
        <v>138000</v>
      </c>
      <c r="M13" s="30"/>
      <c r="N13" s="30"/>
      <c r="O13" s="30"/>
      <c r="P13" s="80"/>
      <c r="Q13" s="80"/>
      <c r="R13" s="80"/>
      <c r="S13" s="80"/>
      <c r="T13" s="80"/>
      <c r="U13" s="21">
        <f t="shared" si="7"/>
        <v>479908</v>
      </c>
      <c r="V13" s="11"/>
      <c r="W13" s="11"/>
      <c r="X13" s="11"/>
      <c r="Y13" s="11"/>
      <c r="Z13" s="11"/>
    </row>
    <row r="14" spans="1:26" s="166" customFormat="1" ht="46.5" customHeight="1" thickBot="1">
      <c r="A14" s="167" t="s">
        <v>34</v>
      </c>
      <c r="B14" s="168">
        <v>350000</v>
      </c>
      <c r="C14" s="169" t="s">
        <v>56</v>
      </c>
      <c r="D14" s="168">
        <v>350000</v>
      </c>
      <c r="E14" s="170">
        <v>0</v>
      </c>
      <c r="F14" s="170">
        <v>0</v>
      </c>
      <c r="G14" s="171">
        <v>350000</v>
      </c>
      <c r="H14" s="172">
        <v>0</v>
      </c>
      <c r="I14" s="173">
        <v>0</v>
      </c>
      <c r="J14" s="174"/>
      <c r="K14" s="174">
        <v>80000</v>
      </c>
      <c r="L14" s="174">
        <v>90000</v>
      </c>
      <c r="M14" s="174">
        <v>90000</v>
      </c>
      <c r="N14" s="174">
        <v>90000</v>
      </c>
      <c r="O14" s="174"/>
      <c r="P14" s="175"/>
      <c r="Q14" s="175"/>
      <c r="R14" s="175"/>
      <c r="S14" s="175"/>
      <c r="T14" s="175"/>
      <c r="U14" s="176">
        <f>SUM(I14:T14)</f>
        <v>350000</v>
      </c>
      <c r="V14" s="165"/>
      <c r="W14" s="165"/>
      <c r="X14" s="165"/>
      <c r="Y14" s="165"/>
      <c r="Z14" s="165"/>
    </row>
    <row r="15" spans="1:26" s="13" customFormat="1" ht="30" customHeight="1">
      <c r="A15" s="88" t="s">
        <v>44</v>
      </c>
      <c r="B15" s="89">
        <f>SUM(B18:B19)</f>
        <v>6746354</v>
      </c>
      <c r="C15" s="89"/>
      <c r="D15" s="89">
        <f t="shared" ref="D15:I15" si="8">SUM(D18:D19)</f>
        <v>6746354</v>
      </c>
      <c r="E15" s="89">
        <f t="shared" si="8"/>
        <v>6378354</v>
      </c>
      <c r="F15" s="90">
        <f t="shared" si="8"/>
        <v>6746354</v>
      </c>
      <c r="G15" s="91">
        <f t="shared" si="8"/>
        <v>0</v>
      </c>
      <c r="H15" s="92">
        <f t="shared" si="8"/>
        <v>368000</v>
      </c>
      <c r="I15" s="91">
        <f t="shared" si="8"/>
        <v>186354</v>
      </c>
      <c r="J15" s="89">
        <f>SUM(J18:J19)</f>
        <v>480000</v>
      </c>
      <c r="K15" s="89">
        <f t="shared" ref="K15:U15" si="9">SUM(K18:K19)</f>
        <v>444000</v>
      </c>
      <c r="L15" s="89">
        <f t="shared" si="9"/>
        <v>444000</v>
      </c>
      <c r="M15" s="89">
        <f t="shared" si="9"/>
        <v>444000</v>
      </c>
      <c r="N15" s="89">
        <f t="shared" si="9"/>
        <v>324000</v>
      </c>
      <c r="O15" s="89">
        <f t="shared" si="9"/>
        <v>480000</v>
      </c>
      <c r="P15" s="89">
        <f t="shared" si="9"/>
        <v>960000</v>
      </c>
      <c r="Q15" s="89">
        <f t="shared" si="9"/>
        <v>684000</v>
      </c>
      <c r="R15" s="89">
        <f t="shared" si="9"/>
        <v>684000</v>
      </c>
      <c r="S15" s="89">
        <f t="shared" si="9"/>
        <v>684000</v>
      </c>
      <c r="T15" s="89">
        <f t="shared" si="9"/>
        <v>564000</v>
      </c>
      <c r="U15" s="94">
        <f t="shared" si="9"/>
        <v>6378354</v>
      </c>
    </row>
    <row r="16" spans="1:26" s="12" customFormat="1" ht="40.5" customHeight="1" thickBot="1">
      <c r="A16" s="177" t="s">
        <v>30</v>
      </c>
      <c r="B16" s="178"/>
      <c r="C16" s="179"/>
      <c r="D16" s="82">
        <v>4357552</v>
      </c>
      <c r="E16" s="83">
        <v>2086643</v>
      </c>
      <c r="F16" s="83">
        <v>4357552</v>
      </c>
      <c r="G16" s="84">
        <v>0</v>
      </c>
      <c r="H16" s="85">
        <v>0</v>
      </c>
      <c r="I16" s="84">
        <v>66354</v>
      </c>
      <c r="J16" s="86">
        <v>360000</v>
      </c>
      <c r="K16" s="86">
        <v>324000</v>
      </c>
      <c r="L16" s="86">
        <v>324000</v>
      </c>
      <c r="M16" s="82">
        <v>324000</v>
      </c>
      <c r="N16" s="82">
        <f>1645990-1398354</f>
        <v>247636</v>
      </c>
      <c r="O16" s="82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7">
        <f>SUM(I16:T16)</f>
        <v>1645990</v>
      </c>
    </row>
    <row r="17" spans="1:26" s="13" customFormat="1" ht="30" customHeight="1">
      <c r="A17" s="88" t="s">
        <v>61</v>
      </c>
      <c r="B17" s="89">
        <f>B20</f>
        <v>360000</v>
      </c>
      <c r="C17" s="89"/>
      <c r="D17" s="89">
        <f t="shared" ref="D17:U17" si="10">D20</f>
        <v>360000</v>
      </c>
      <c r="E17" s="89">
        <f t="shared" si="10"/>
        <v>0</v>
      </c>
      <c r="F17" s="90">
        <f t="shared" si="10"/>
        <v>0</v>
      </c>
      <c r="G17" s="91">
        <f t="shared" si="10"/>
        <v>360000</v>
      </c>
      <c r="H17" s="92">
        <f t="shared" si="10"/>
        <v>0</v>
      </c>
      <c r="I17" s="91">
        <f t="shared" si="10"/>
        <v>0</v>
      </c>
      <c r="J17" s="89">
        <f t="shared" si="10"/>
        <v>60000</v>
      </c>
      <c r="K17" s="89">
        <f t="shared" si="10"/>
        <v>30000</v>
      </c>
      <c r="L17" s="89">
        <f t="shared" si="10"/>
        <v>180000</v>
      </c>
      <c r="M17" s="89">
        <f t="shared" si="10"/>
        <v>90000</v>
      </c>
      <c r="N17" s="89">
        <f t="shared" si="10"/>
        <v>0</v>
      </c>
      <c r="O17" s="89">
        <f t="shared" si="10"/>
        <v>0</v>
      </c>
      <c r="P17" s="89">
        <f t="shared" si="10"/>
        <v>0</v>
      </c>
      <c r="Q17" s="89">
        <f t="shared" si="10"/>
        <v>0</v>
      </c>
      <c r="R17" s="89">
        <f t="shared" si="10"/>
        <v>0</v>
      </c>
      <c r="S17" s="89">
        <f t="shared" si="10"/>
        <v>0</v>
      </c>
      <c r="T17" s="89">
        <f t="shared" si="10"/>
        <v>0</v>
      </c>
      <c r="U17" s="94">
        <f t="shared" si="10"/>
        <v>360000</v>
      </c>
    </row>
    <row r="18" spans="1:26" s="3" customFormat="1" ht="52.5" customHeight="1">
      <c r="A18" s="27" t="s">
        <v>50</v>
      </c>
      <c r="B18" s="28">
        <v>5778354</v>
      </c>
      <c r="C18" s="29" t="s">
        <v>37</v>
      </c>
      <c r="D18" s="28">
        <v>5778354</v>
      </c>
      <c r="E18" s="54">
        <v>5778354</v>
      </c>
      <c r="F18" s="54">
        <v>5778354</v>
      </c>
      <c r="G18" s="70"/>
      <c r="H18" s="62">
        <v>0</v>
      </c>
      <c r="I18" s="74">
        <f>342354-276000</f>
        <v>66354</v>
      </c>
      <c r="J18" s="30">
        <v>360000</v>
      </c>
      <c r="K18" s="30">
        <v>324000</v>
      </c>
      <c r="L18" s="30">
        <v>324000</v>
      </c>
      <c r="M18" s="30">
        <v>324000</v>
      </c>
      <c r="N18" s="30">
        <v>324000</v>
      </c>
      <c r="O18" s="30">
        <v>480000</v>
      </c>
      <c r="P18" s="80">
        <f>960000</f>
        <v>960000</v>
      </c>
      <c r="Q18" s="80">
        <v>684000</v>
      </c>
      <c r="R18" s="80">
        <v>684000</v>
      </c>
      <c r="S18" s="80">
        <v>684000</v>
      </c>
      <c r="T18" s="80">
        <v>564000</v>
      </c>
      <c r="U18" s="21">
        <f>SUM(I18:T18)</f>
        <v>5778354</v>
      </c>
      <c r="V18" s="11"/>
      <c r="W18" s="11"/>
      <c r="X18" s="11"/>
      <c r="Y18" s="11"/>
      <c r="Z18" s="11"/>
    </row>
    <row r="19" spans="1:26" s="3" customFormat="1" ht="60" customHeight="1">
      <c r="A19" s="23" t="s">
        <v>8</v>
      </c>
      <c r="B19" s="24">
        <v>968000</v>
      </c>
      <c r="C19" s="25" t="s">
        <v>13</v>
      </c>
      <c r="D19" s="24">
        <v>968000</v>
      </c>
      <c r="E19" s="77">
        <v>600000</v>
      </c>
      <c r="F19" s="53">
        <f t="shared" si="6"/>
        <v>968000</v>
      </c>
      <c r="G19" s="69">
        <v>0</v>
      </c>
      <c r="H19" s="61">
        <f>120000+248000</f>
        <v>368000</v>
      </c>
      <c r="I19" s="73">
        <v>120000</v>
      </c>
      <c r="J19" s="24">
        <v>120000</v>
      </c>
      <c r="K19" s="24">
        <v>120000</v>
      </c>
      <c r="L19" s="24">
        <v>120000</v>
      </c>
      <c r="M19" s="24">
        <v>120000</v>
      </c>
      <c r="N19" s="24"/>
      <c r="O19" s="24"/>
      <c r="P19" s="77"/>
      <c r="Q19" s="77"/>
      <c r="R19" s="77"/>
      <c r="S19" s="77"/>
      <c r="T19" s="77"/>
      <c r="U19" s="22">
        <f>SUM(I19:T19)</f>
        <v>600000</v>
      </c>
      <c r="V19" s="11"/>
      <c r="W19" s="11"/>
      <c r="X19" s="11"/>
      <c r="Y19" s="11"/>
      <c r="Z19" s="11"/>
    </row>
    <row r="20" spans="1:26" s="166" customFormat="1" ht="84">
      <c r="A20" s="156" t="s">
        <v>59</v>
      </c>
      <c r="B20" s="157">
        <v>360000</v>
      </c>
      <c r="C20" s="158" t="s">
        <v>60</v>
      </c>
      <c r="D20" s="157">
        <v>360000</v>
      </c>
      <c r="E20" s="159">
        <v>0</v>
      </c>
      <c r="F20" s="160">
        <v>0</v>
      </c>
      <c r="G20" s="161">
        <v>360000</v>
      </c>
      <c r="H20" s="162">
        <v>0</v>
      </c>
      <c r="I20" s="163">
        <v>0</v>
      </c>
      <c r="J20" s="157">
        <v>60000</v>
      </c>
      <c r="K20" s="157">
        <v>30000</v>
      </c>
      <c r="L20" s="157">
        <v>180000</v>
      </c>
      <c r="M20" s="157">
        <v>90000</v>
      </c>
      <c r="N20" s="157"/>
      <c r="O20" s="157"/>
      <c r="P20" s="159"/>
      <c r="Q20" s="159"/>
      <c r="R20" s="159"/>
      <c r="S20" s="159"/>
      <c r="T20" s="159"/>
      <c r="U20" s="164">
        <f>SUM(I20:T20)</f>
        <v>360000</v>
      </c>
      <c r="V20" s="165"/>
      <c r="W20" s="165"/>
      <c r="X20" s="165"/>
      <c r="Y20" s="165"/>
      <c r="Z20" s="165"/>
    </row>
    <row r="21" spans="1:26" s="3" customFormat="1" ht="40.5" customHeight="1">
      <c r="A21" s="4"/>
      <c r="B21" s="8"/>
      <c r="C21" s="4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1"/>
      <c r="W21" s="11"/>
      <c r="X21" s="11"/>
      <c r="Y21" s="11"/>
      <c r="Z21" s="11"/>
    </row>
    <row r="22" spans="1:26" s="3" customFormat="1" ht="40.5" customHeight="1">
      <c r="A22" s="4"/>
      <c r="B22" s="8"/>
      <c r="C22" s="4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1"/>
      <c r="W22" s="11"/>
      <c r="X22" s="11"/>
      <c r="Y22" s="11"/>
      <c r="Z22" s="11"/>
    </row>
    <row r="23" spans="1:26" s="3" customFormat="1" ht="27.75" customHeight="1">
      <c r="A23" s="4"/>
      <c r="B23" s="10"/>
      <c r="C23" s="4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1"/>
      <c r="W23" s="11"/>
      <c r="X23" s="11"/>
      <c r="Y23" s="11"/>
      <c r="Z23" s="11"/>
    </row>
    <row r="24" spans="1:26" s="3" customFormat="1" ht="27.75" customHeight="1">
      <c r="A24" s="4"/>
      <c r="B24" s="4"/>
      <c r="C24" s="4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1"/>
      <c r="W24" s="11"/>
      <c r="X24" s="11"/>
      <c r="Y24" s="11"/>
      <c r="Z24" s="11"/>
    </row>
    <row r="25" spans="1:26" s="3" customFormat="1" ht="27.75" customHeight="1">
      <c r="A25" s="5"/>
      <c r="B25" s="4"/>
      <c r="C25" s="4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1"/>
      <c r="W25" s="11"/>
      <c r="X25" s="11"/>
      <c r="Y25" s="11"/>
      <c r="Z25" s="11"/>
    </row>
    <row r="26" spans="1:26" s="3" customFormat="1" ht="27.75" customHeight="1">
      <c r="A26" s="4"/>
      <c r="C26" s="4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1"/>
      <c r="W26" s="11"/>
      <c r="X26" s="11"/>
      <c r="Y26" s="11"/>
      <c r="Z26" s="11"/>
    </row>
    <row r="27" spans="1:26" s="3" customFormat="1" ht="27.75" customHeight="1">
      <c r="A27" s="4"/>
      <c r="C27" s="4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6" s="3" customFormat="1" ht="27.75" customHeight="1">
      <c r="A28" s="4"/>
      <c r="C28" s="4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6" s="3" customFormat="1" ht="27.75" customHeight="1">
      <c r="A29" s="4"/>
      <c r="C29" s="4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6" s="3" customFormat="1" ht="27.75" customHeight="1">
      <c r="A30" s="4"/>
      <c r="C30" s="4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6" s="3" customFormat="1" ht="27.75" customHeight="1">
      <c r="A31" s="4"/>
      <c r="C31" s="4"/>
    </row>
    <row r="32" spans="1:26" s="3" customFormat="1" ht="27.75" customHeight="1">
      <c r="A32" s="4"/>
      <c r="C32" s="4"/>
    </row>
    <row r="33" spans="1:3" s="3" customFormat="1" ht="27.75" customHeight="1">
      <c r="A33" s="4"/>
      <c r="C33" s="4"/>
    </row>
    <row r="34" spans="1:3" s="3" customFormat="1" ht="27.75" customHeight="1">
      <c r="A34" s="4"/>
      <c r="C34" s="4"/>
    </row>
    <row r="35" spans="1:3" s="3" customFormat="1" ht="27.75" customHeight="1">
      <c r="A35" s="4"/>
      <c r="C35" s="4"/>
    </row>
    <row r="36" spans="1:3" s="3" customFormat="1" ht="27.75" customHeight="1">
      <c r="A36" s="4"/>
      <c r="C36" s="4"/>
    </row>
    <row r="37" spans="1:3" s="3" customFormat="1" ht="27.75" customHeight="1">
      <c r="A37" s="4"/>
      <c r="C37" s="4"/>
    </row>
    <row r="38" spans="1:3" s="3" customFormat="1" ht="27.75" customHeight="1">
      <c r="A38" s="4"/>
      <c r="C38" s="4"/>
    </row>
    <row r="39" spans="1:3" s="3" customFormat="1" ht="27.75" customHeight="1">
      <c r="A39" s="4"/>
      <c r="C39" s="4"/>
    </row>
    <row r="40" spans="1:3" s="3" customFormat="1" ht="27.75" customHeight="1">
      <c r="A40" s="4"/>
      <c r="C40" s="4"/>
    </row>
    <row r="41" spans="1:3" s="3" customFormat="1" ht="27.75" customHeight="1">
      <c r="A41" s="4"/>
      <c r="C41" s="4"/>
    </row>
    <row r="42" spans="1:3" s="3" customFormat="1" ht="27.75" customHeight="1">
      <c r="A42" s="4"/>
      <c r="C42" s="4"/>
    </row>
    <row r="43" spans="1:3" ht="27.75" customHeight="1"/>
    <row r="44" spans="1:3" ht="27.75" customHeight="1"/>
    <row r="45" spans="1:3" ht="27.75" customHeight="1"/>
    <row r="46" spans="1:3" ht="27.75" customHeight="1"/>
    <row r="47" spans="1:3" ht="27.75" customHeight="1"/>
    <row r="48" spans="1:3" ht="27.75" customHeight="1"/>
    <row r="49" spans="2:26" ht="27.75" customHeight="1"/>
    <row r="50" spans="2:26" s="6" customFormat="1" ht="27.75" customHeight="1"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6" s="6" customFormat="1" ht="27.75" customHeight="1">
      <c r="B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2:26" s="6" customFormat="1" ht="27.75" customHeight="1">
      <c r="B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2:26" s="6" customFormat="1" ht="27.75" customHeight="1">
      <c r="B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2:26" s="6" customFormat="1" ht="27.75" customHeight="1">
      <c r="B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2:26" s="6" customFormat="1" ht="27.75" customHeight="1">
      <c r="B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2:26" s="6" customFormat="1" ht="27.75" customHeight="1">
      <c r="B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2:26" s="6" customFormat="1" ht="27.75" customHeight="1">
      <c r="B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2:26" s="6" customFormat="1" ht="27.75" customHeight="1">
      <c r="B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2:26" s="6" customFormat="1" ht="27.75" customHeight="1">
      <c r="B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 s="6" customFormat="1" ht="27.75" customHeight="1">
      <c r="B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 s="6" customFormat="1" ht="27.75" customHeight="1">
      <c r="B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</sheetData>
  <mergeCells count="10">
    <mergeCell ref="H3:U3"/>
    <mergeCell ref="A16:C16"/>
    <mergeCell ref="A1:G1"/>
    <mergeCell ref="A2:G2"/>
    <mergeCell ref="A3:A4"/>
    <mergeCell ref="B3:B4"/>
    <mergeCell ref="C3:C4"/>
    <mergeCell ref="D3:D4"/>
    <mergeCell ref="E3:E4"/>
    <mergeCell ref="F3:G3"/>
  </mergeCells>
  <pageMargins left="0.51181102362204722" right="0.51181102362204722" top="0.55118110236220474" bottom="0.74803149606299213" header="0.31496062992125984" footer="0.31496062992125984"/>
  <pageSetup paperSize="9" scale="69" fitToWidth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64"/>
  <sheetViews>
    <sheetView workbookViewId="0">
      <pane ySplit="4" topLeftCell="A20" activePane="bottomLeft" state="frozen"/>
      <selection pane="bottomLeft" activeCell="B13" sqref="B13"/>
    </sheetView>
  </sheetViews>
  <sheetFormatPr defaultRowHeight="11.25"/>
  <cols>
    <col min="1" max="1" width="31.6640625" style="6" customWidth="1"/>
    <col min="2" max="2" width="18.1640625" style="2" customWidth="1"/>
    <col min="3" max="3" width="35.6640625" style="6" customWidth="1"/>
    <col min="4" max="5" width="17.6640625" style="2" customWidth="1"/>
    <col min="6" max="6" width="17.1640625" style="2" customWidth="1"/>
    <col min="7" max="8" width="18.33203125" style="2" customWidth="1"/>
    <col min="9" max="9" width="16.6640625" style="2" customWidth="1"/>
    <col min="10" max="10" width="18.33203125" style="2" customWidth="1"/>
    <col min="11" max="22" width="16.6640625" style="2" customWidth="1"/>
    <col min="23" max="23" width="18.5" style="2" customWidth="1"/>
    <col min="24" max="16384" width="9.33203125" style="2"/>
  </cols>
  <sheetData>
    <row r="1" spans="1:28" s="112" customFormat="1" ht="32.25" customHeight="1">
      <c r="A1" s="180" t="s">
        <v>35</v>
      </c>
      <c r="B1" s="180"/>
      <c r="C1" s="180"/>
      <c r="D1" s="180"/>
      <c r="E1" s="180"/>
      <c r="F1" s="180"/>
      <c r="G1" s="180"/>
      <c r="H1" s="109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1"/>
    </row>
    <row r="2" spans="1:28" ht="33.75" customHeight="1" thickBot="1">
      <c r="A2" s="190" t="s">
        <v>48</v>
      </c>
      <c r="B2" s="190"/>
      <c r="C2" s="190"/>
      <c r="D2" s="190"/>
      <c r="E2" s="190"/>
      <c r="F2" s="190"/>
      <c r="G2" s="190"/>
      <c r="H2" s="109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04"/>
    </row>
    <row r="3" spans="1:28" s="1" customFormat="1" ht="24.75" customHeight="1" thickBot="1">
      <c r="A3" s="186" t="s">
        <v>1</v>
      </c>
      <c r="B3" s="188" t="s">
        <v>31</v>
      </c>
      <c r="C3" s="188" t="s">
        <v>0</v>
      </c>
      <c r="D3" s="188" t="s">
        <v>32</v>
      </c>
      <c r="E3" s="188" t="s">
        <v>33</v>
      </c>
      <c r="F3" s="181" t="s">
        <v>25</v>
      </c>
      <c r="G3" s="182"/>
      <c r="H3" s="191"/>
      <c r="I3" s="183" t="s">
        <v>26</v>
      </c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5"/>
    </row>
    <row r="4" spans="1:28" s="1" customFormat="1" ht="28.5" customHeight="1" thickTop="1" thickBot="1">
      <c r="A4" s="187"/>
      <c r="B4" s="189"/>
      <c r="C4" s="189"/>
      <c r="D4" s="189"/>
      <c r="E4" s="189"/>
      <c r="F4" s="52" t="s">
        <v>16</v>
      </c>
      <c r="G4" s="65" t="s">
        <v>17</v>
      </c>
      <c r="H4" s="65" t="s">
        <v>47</v>
      </c>
      <c r="I4" s="57" t="s">
        <v>16</v>
      </c>
      <c r="J4" s="65" t="s">
        <v>17</v>
      </c>
      <c r="K4" s="37" t="s">
        <v>18</v>
      </c>
      <c r="L4" s="108" t="s">
        <v>19</v>
      </c>
      <c r="M4" s="108" t="s">
        <v>20</v>
      </c>
      <c r="N4" s="108" t="s">
        <v>21</v>
      </c>
      <c r="O4" s="108" t="s">
        <v>22</v>
      </c>
      <c r="P4" s="108" t="s">
        <v>23</v>
      </c>
      <c r="Q4" s="108" t="s">
        <v>24</v>
      </c>
      <c r="R4" s="108" t="s">
        <v>38</v>
      </c>
      <c r="S4" s="108" t="s">
        <v>39</v>
      </c>
      <c r="T4" s="108" t="s">
        <v>40</v>
      </c>
      <c r="U4" s="108" t="s">
        <v>41</v>
      </c>
      <c r="V4" s="108" t="s">
        <v>42</v>
      </c>
      <c r="W4" s="16" t="s">
        <v>43</v>
      </c>
    </row>
    <row r="5" spans="1:28" s="14" customFormat="1" ht="30" customHeight="1">
      <c r="A5" s="32" t="s">
        <v>27</v>
      </c>
      <c r="B5" s="33">
        <f>B6+B7</f>
        <v>20324313.899999999</v>
      </c>
      <c r="C5" s="35"/>
      <c r="D5" s="33">
        <f t="shared" ref="D5:W5" si="0">D6+D7</f>
        <v>20324313.899999999</v>
      </c>
      <c r="E5" s="33">
        <f t="shared" si="0"/>
        <v>9766711</v>
      </c>
      <c r="F5" s="36">
        <f t="shared" si="0"/>
        <v>14066051.9</v>
      </c>
      <c r="G5" s="66">
        <f t="shared" si="0"/>
        <v>479908</v>
      </c>
      <c r="H5" s="66">
        <f t="shared" si="0"/>
        <v>0</v>
      </c>
      <c r="I5" s="58">
        <f t="shared" si="0"/>
        <v>4299340.9000000004</v>
      </c>
      <c r="J5" s="66">
        <f t="shared" si="0"/>
        <v>1052873</v>
      </c>
      <c r="K5" s="38">
        <f t="shared" si="0"/>
        <v>803468</v>
      </c>
      <c r="L5" s="33">
        <f t="shared" si="0"/>
        <v>1083418</v>
      </c>
      <c r="M5" s="33">
        <f t="shared" si="0"/>
        <v>936420</v>
      </c>
      <c r="N5" s="33">
        <f t="shared" si="0"/>
        <v>936420</v>
      </c>
      <c r="O5" s="33">
        <f t="shared" si="0"/>
        <v>798420</v>
      </c>
      <c r="P5" s="33">
        <f t="shared" si="0"/>
        <v>678400</v>
      </c>
      <c r="Q5" s="33">
        <f t="shared" si="0"/>
        <v>657200</v>
      </c>
      <c r="R5" s="33">
        <f t="shared" si="0"/>
        <v>684000</v>
      </c>
      <c r="S5" s="33">
        <f t="shared" si="0"/>
        <v>684000</v>
      </c>
      <c r="T5" s="33">
        <f t="shared" si="0"/>
        <v>684000</v>
      </c>
      <c r="U5" s="33">
        <f t="shared" si="0"/>
        <v>684000</v>
      </c>
      <c r="V5" s="33">
        <f t="shared" si="0"/>
        <v>564000</v>
      </c>
      <c r="W5" s="34">
        <f t="shared" si="0"/>
        <v>10246619</v>
      </c>
    </row>
    <row r="6" spans="1:28" s="12" customFormat="1" ht="30" customHeight="1">
      <c r="A6" s="47" t="s">
        <v>28</v>
      </c>
      <c r="B6" s="43">
        <f>SUM(B8,B14)</f>
        <v>19844405.899999999</v>
      </c>
      <c r="C6" s="43"/>
      <c r="D6" s="43">
        <f t="shared" ref="D6:V6" si="1">SUM(D8,D14)</f>
        <v>19844405.899999999</v>
      </c>
      <c r="E6" s="44">
        <f>F6-I6</f>
        <v>9766711</v>
      </c>
      <c r="F6" s="44">
        <f t="shared" si="1"/>
        <v>14066051.9</v>
      </c>
      <c r="G6" s="67">
        <f t="shared" si="1"/>
        <v>0</v>
      </c>
      <c r="H6" s="67">
        <f t="shared" si="1"/>
        <v>-5778354</v>
      </c>
      <c r="I6" s="59">
        <f t="shared" si="1"/>
        <v>4299340.9000000004</v>
      </c>
      <c r="J6" s="67">
        <f t="shared" si="1"/>
        <v>1052873</v>
      </c>
      <c r="K6" s="45">
        <f t="shared" si="1"/>
        <v>719560</v>
      </c>
      <c r="L6" s="43">
        <f t="shared" si="1"/>
        <v>963418</v>
      </c>
      <c r="M6" s="43">
        <f t="shared" si="1"/>
        <v>798420</v>
      </c>
      <c r="N6" s="43">
        <f t="shared" si="1"/>
        <v>798420</v>
      </c>
      <c r="O6" s="43">
        <f t="shared" si="1"/>
        <v>798420</v>
      </c>
      <c r="P6" s="43">
        <f t="shared" si="1"/>
        <v>678400</v>
      </c>
      <c r="Q6" s="43">
        <f t="shared" si="1"/>
        <v>657200</v>
      </c>
      <c r="R6" s="43">
        <f t="shared" si="1"/>
        <v>684000</v>
      </c>
      <c r="S6" s="43">
        <f t="shared" si="1"/>
        <v>684000</v>
      </c>
      <c r="T6" s="43">
        <f t="shared" si="1"/>
        <v>684000</v>
      </c>
      <c r="U6" s="43">
        <f t="shared" si="1"/>
        <v>684000</v>
      </c>
      <c r="V6" s="43">
        <f t="shared" si="1"/>
        <v>564000</v>
      </c>
      <c r="W6" s="46">
        <f>SUM(J6:V6)</f>
        <v>9766711</v>
      </c>
    </row>
    <row r="7" spans="1:28" s="12" customFormat="1" ht="30" customHeight="1" thickBot="1">
      <c r="A7" s="48" t="s">
        <v>29</v>
      </c>
      <c r="B7" s="49">
        <f>B9+B15</f>
        <v>479908</v>
      </c>
      <c r="C7" s="49"/>
      <c r="D7" s="49">
        <f t="shared" ref="D7:W7" si="2">D9+D15</f>
        <v>479908</v>
      </c>
      <c r="E7" s="50">
        <f t="shared" si="2"/>
        <v>0</v>
      </c>
      <c r="F7" s="50">
        <f t="shared" si="2"/>
        <v>0</v>
      </c>
      <c r="G7" s="68">
        <f t="shared" si="2"/>
        <v>479908</v>
      </c>
      <c r="H7" s="68">
        <f t="shared" si="2"/>
        <v>5778354</v>
      </c>
      <c r="I7" s="60">
        <f t="shared" si="2"/>
        <v>0</v>
      </c>
      <c r="J7" s="68">
        <f t="shared" si="2"/>
        <v>0</v>
      </c>
      <c r="K7" s="51">
        <f t="shared" si="2"/>
        <v>83908</v>
      </c>
      <c r="L7" s="49">
        <f t="shared" si="2"/>
        <v>120000</v>
      </c>
      <c r="M7" s="49">
        <f t="shared" si="2"/>
        <v>138000</v>
      </c>
      <c r="N7" s="49">
        <f t="shared" si="2"/>
        <v>138000</v>
      </c>
      <c r="O7" s="49">
        <f t="shared" si="2"/>
        <v>0</v>
      </c>
      <c r="P7" s="49">
        <f t="shared" si="2"/>
        <v>0</v>
      </c>
      <c r="Q7" s="49">
        <f t="shared" si="2"/>
        <v>0</v>
      </c>
      <c r="R7" s="49">
        <f t="shared" si="2"/>
        <v>0</v>
      </c>
      <c r="S7" s="49">
        <f t="shared" si="2"/>
        <v>0</v>
      </c>
      <c r="T7" s="49">
        <f t="shared" si="2"/>
        <v>0</v>
      </c>
      <c r="U7" s="49">
        <f t="shared" si="2"/>
        <v>0</v>
      </c>
      <c r="V7" s="49">
        <f t="shared" si="2"/>
        <v>0</v>
      </c>
      <c r="W7" s="46">
        <f t="shared" si="2"/>
        <v>479908</v>
      </c>
    </row>
    <row r="8" spans="1:28" s="13" customFormat="1" ht="30" customHeight="1">
      <c r="A8" s="88" t="s">
        <v>45</v>
      </c>
      <c r="B8" s="89">
        <f>SUM(B10:B12)</f>
        <v>3458085</v>
      </c>
      <c r="C8" s="89"/>
      <c r="D8" s="89">
        <f t="shared" ref="D8:V8" si="3">SUM(D10:D12)</f>
        <v>3458085</v>
      </c>
      <c r="E8" s="89">
        <f t="shared" si="3"/>
        <v>2592690</v>
      </c>
      <c r="F8" s="90">
        <f t="shared" si="3"/>
        <v>3458085</v>
      </c>
      <c r="G8" s="91">
        <f t="shared" si="3"/>
        <v>0</v>
      </c>
      <c r="H8" s="91">
        <f t="shared" si="3"/>
        <v>0</v>
      </c>
      <c r="I8" s="102">
        <f t="shared" si="3"/>
        <v>865395</v>
      </c>
      <c r="J8" s="91">
        <f t="shared" si="3"/>
        <v>257206</v>
      </c>
      <c r="K8" s="93">
        <f t="shared" si="3"/>
        <v>257206</v>
      </c>
      <c r="L8" s="89">
        <f t="shared" si="3"/>
        <v>483418</v>
      </c>
      <c r="M8" s="89">
        <f t="shared" si="3"/>
        <v>354420</v>
      </c>
      <c r="N8" s="89">
        <f t="shared" si="3"/>
        <v>354420</v>
      </c>
      <c r="O8" s="89">
        <f t="shared" si="3"/>
        <v>354420</v>
      </c>
      <c r="P8" s="89">
        <f t="shared" si="3"/>
        <v>354400</v>
      </c>
      <c r="Q8" s="89">
        <f t="shared" si="3"/>
        <v>177200</v>
      </c>
      <c r="R8" s="89">
        <f t="shared" si="3"/>
        <v>0</v>
      </c>
      <c r="S8" s="89">
        <f t="shared" si="3"/>
        <v>0</v>
      </c>
      <c r="T8" s="89">
        <f t="shared" si="3"/>
        <v>0</v>
      </c>
      <c r="U8" s="89">
        <f t="shared" si="3"/>
        <v>0</v>
      </c>
      <c r="V8" s="89">
        <f t="shared" si="3"/>
        <v>0</v>
      </c>
      <c r="W8" s="94">
        <f>SUM(W10:W13)</f>
        <v>3072598</v>
      </c>
    </row>
    <row r="9" spans="1:28" s="13" customFormat="1" ht="30" customHeight="1" thickBot="1">
      <c r="A9" s="95" t="s">
        <v>46</v>
      </c>
      <c r="B9" s="96">
        <f>B13</f>
        <v>479908</v>
      </c>
      <c r="C9" s="96"/>
      <c r="D9" s="96">
        <f t="shared" ref="D9:W9" si="4">D13</f>
        <v>479908</v>
      </c>
      <c r="E9" s="96">
        <f t="shared" si="4"/>
        <v>0</v>
      </c>
      <c r="F9" s="97">
        <f t="shared" si="4"/>
        <v>0</v>
      </c>
      <c r="G9" s="98">
        <f t="shared" si="4"/>
        <v>479908</v>
      </c>
      <c r="H9" s="98">
        <f t="shared" si="4"/>
        <v>0</v>
      </c>
      <c r="I9" s="103">
        <f t="shared" si="4"/>
        <v>0</v>
      </c>
      <c r="J9" s="98">
        <f t="shared" si="4"/>
        <v>0</v>
      </c>
      <c r="K9" s="100">
        <f t="shared" si="4"/>
        <v>83908</v>
      </c>
      <c r="L9" s="96">
        <f t="shared" si="4"/>
        <v>120000</v>
      </c>
      <c r="M9" s="96">
        <f t="shared" si="4"/>
        <v>138000</v>
      </c>
      <c r="N9" s="96">
        <f t="shared" si="4"/>
        <v>138000</v>
      </c>
      <c r="O9" s="96">
        <f t="shared" si="4"/>
        <v>0</v>
      </c>
      <c r="P9" s="96">
        <f t="shared" si="4"/>
        <v>0</v>
      </c>
      <c r="Q9" s="96">
        <f t="shared" si="4"/>
        <v>0</v>
      </c>
      <c r="R9" s="96">
        <f t="shared" si="4"/>
        <v>0</v>
      </c>
      <c r="S9" s="96">
        <f t="shared" si="4"/>
        <v>0</v>
      </c>
      <c r="T9" s="96">
        <f t="shared" si="4"/>
        <v>0</v>
      </c>
      <c r="U9" s="96">
        <f t="shared" si="4"/>
        <v>0</v>
      </c>
      <c r="V9" s="96">
        <f t="shared" si="4"/>
        <v>0</v>
      </c>
      <c r="W9" s="101">
        <f t="shared" si="4"/>
        <v>479908</v>
      </c>
    </row>
    <row r="10" spans="1:28" s="3" customFormat="1" ht="46.5" customHeight="1">
      <c r="A10" s="23" t="s">
        <v>2</v>
      </c>
      <c r="B10" s="26">
        <v>617490</v>
      </c>
      <c r="C10" s="25" t="s">
        <v>9</v>
      </c>
      <c r="D10" s="26">
        <v>617490</v>
      </c>
      <c r="E10" s="53">
        <f t="shared" ref="E10:E22" si="5">F10-I10</f>
        <v>154370</v>
      </c>
      <c r="F10" s="53">
        <f>D10</f>
        <v>617490</v>
      </c>
      <c r="G10" s="69">
        <v>0</v>
      </c>
      <c r="H10" s="69"/>
      <c r="I10" s="61">
        <v>463120</v>
      </c>
      <c r="J10" s="73">
        <v>61748</v>
      </c>
      <c r="K10" s="39">
        <v>61748</v>
      </c>
      <c r="L10" s="24">
        <v>30874</v>
      </c>
      <c r="M10" s="24"/>
      <c r="N10" s="24"/>
      <c r="O10" s="24"/>
      <c r="P10" s="24"/>
      <c r="Q10" s="24"/>
      <c r="R10" s="77"/>
      <c r="S10" s="77"/>
      <c r="T10" s="77"/>
      <c r="U10" s="77"/>
      <c r="V10" s="77"/>
      <c r="W10" s="22">
        <f t="shared" ref="W10:W22" si="6">SUM(J10:V10)</f>
        <v>154370</v>
      </c>
      <c r="X10" s="11"/>
      <c r="Y10" s="11"/>
      <c r="Z10" s="11"/>
      <c r="AA10" s="11"/>
      <c r="AB10" s="11"/>
    </row>
    <row r="11" spans="1:28" s="3" customFormat="1" ht="46.5" customHeight="1">
      <c r="A11" s="27" t="s">
        <v>3</v>
      </c>
      <c r="B11" s="28">
        <v>182495</v>
      </c>
      <c r="C11" s="31" t="s">
        <v>10</v>
      </c>
      <c r="D11" s="28">
        <v>182495</v>
      </c>
      <c r="E11" s="54">
        <f t="shared" si="5"/>
        <v>45620</v>
      </c>
      <c r="F11" s="54">
        <f t="shared" ref="F11:F22" si="7">D11</f>
        <v>182495</v>
      </c>
      <c r="G11" s="70">
        <v>0</v>
      </c>
      <c r="H11" s="70"/>
      <c r="I11" s="62">
        <v>136875</v>
      </c>
      <c r="J11" s="74">
        <v>18248</v>
      </c>
      <c r="K11" s="40">
        <v>18248</v>
      </c>
      <c r="L11" s="30">
        <v>9124</v>
      </c>
      <c r="M11" s="30"/>
      <c r="N11" s="30"/>
      <c r="O11" s="30"/>
      <c r="P11" s="30"/>
      <c r="Q11" s="30"/>
      <c r="R11" s="80"/>
      <c r="S11" s="80"/>
      <c r="T11" s="80"/>
      <c r="U11" s="80"/>
      <c r="V11" s="80"/>
      <c r="W11" s="21">
        <f t="shared" si="6"/>
        <v>45620</v>
      </c>
      <c r="X11" s="11"/>
      <c r="Y11" s="11"/>
      <c r="Z11" s="11"/>
      <c r="AA11" s="11"/>
      <c r="AB11" s="11"/>
    </row>
    <row r="12" spans="1:28" s="3" customFormat="1" ht="46.5" customHeight="1">
      <c r="A12" s="27" t="s">
        <v>4</v>
      </c>
      <c r="B12" s="28">
        <v>2658100</v>
      </c>
      <c r="C12" s="29" t="s">
        <v>11</v>
      </c>
      <c r="D12" s="28">
        <v>2658100</v>
      </c>
      <c r="E12" s="54">
        <f t="shared" si="5"/>
        <v>2392700</v>
      </c>
      <c r="F12" s="54">
        <f t="shared" si="7"/>
        <v>2658100</v>
      </c>
      <c r="G12" s="70">
        <v>0</v>
      </c>
      <c r="H12" s="70"/>
      <c r="I12" s="62">
        <v>265400</v>
      </c>
      <c r="J12" s="74">
        <v>177210</v>
      </c>
      <c r="K12" s="40">
        <v>177210</v>
      </c>
      <c r="L12" s="30">
        <v>443420</v>
      </c>
      <c r="M12" s="30">
        <v>354420</v>
      </c>
      <c r="N12" s="30">
        <v>354420</v>
      </c>
      <c r="O12" s="30">
        <v>354420</v>
      </c>
      <c r="P12" s="30">
        <v>354400</v>
      </c>
      <c r="Q12" s="30">
        <v>177200</v>
      </c>
      <c r="R12" s="80"/>
      <c r="S12" s="80"/>
      <c r="T12" s="80"/>
      <c r="U12" s="80"/>
      <c r="V12" s="80"/>
      <c r="W12" s="21">
        <f t="shared" si="6"/>
        <v>2392700</v>
      </c>
      <c r="X12" s="11"/>
      <c r="Y12" s="11"/>
      <c r="Z12" s="11"/>
      <c r="AA12" s="11"/>
      <c r="AB12" s="11"/>
    </row>
    <row r="13" spans="1:28" s="3" customFormat="1" ht="46.5" customHeight="1" thickBot="1">
      <c r="A13" s="27" t="s">
        <v>34</v>
      </c>
      <c r="B13" s="28">
        <v>479908</v>
      </c>
      <c r="C13" s="29" t="s">
        <v>11</v>
      </c>
      <c r="D13" s="28">
        <v>479908</v>
      </c>
      <c r="E13" s="54">
        <v>0</v>
      </c>
      <c r="F13" s="54">
        <v>0</v>
      </c>
      <c r="G13" s="70">
        <v>479908</v>
      </c>
      <c r="H13" s="70"/>
      <c r="I13" s="62">
        <v>0</v>
      </c>
      <c r="J13" s="74">
        <v>0</v>
      </c>
      <c r="K13" s="40">
        <v>83908</v>
      </c>
      <c r="L13" s="30">
        <v>120000</v>
      </c>
      <c r="M13" s="30">
        <v>138000</v>
      </c>
      <c r="N13" s="30">
        <v>138000</v>
      </c>
      <c r="O13" s="30"/>
      <c r="P13" s="30"/>
      <c r="Q13" s="30"/>
      <c r="R13" s="80"/>
      <c r="S13" s="80"/>
      <c r="T13" s="80"/>
      <c r="U13" s="80"/>
      <c r="V13" s="80"/>
      <c r="W13" s="21">
        <f t="shared" si="6"/>
        <v>479908</v>
      </c>
      <c r="X13" s="11"/>
      <c r="Y13" s="11"/>
      <c r="Z13" s="11"/>
      <c r="AA13" s="11"/>
      <c r="AB13" s="11"/>
    </row>
    <row r="14" spans="1:28" s="13" customFormat="1" ht="30" customHeight="1">
      <c r="A14" s="88" t="s">
        <v>44</v>
      </c>
      <c r="B14" s="89">
        <f>SUM(B17:B22)</f>
        <v>16386320.9</v>
      </c>
      <c r="C14" s="89"/>
      <c r="D14" s="89">
        <f>SUM(D17:D22)</f>
        <v>16386320.9</v>
      </c>
      <c r="E14" s="89">
        <f t="shared" ref="E14:J14" si="8">SUM(E17:E22)-E17</f>
        <v>7174021</v>
      </c>
      <c r="F14" s="90">
        <f t="shared" si="8"/>
        <v>10607966.9</v>
      </c>
      <c r="G14" s="91">
        <f t="shared" si="8"/>
        <v>0</v>
      </c>
      <c r="H14" s="91">
        <f t="shared" si="8"/>
        <v>-5778354</v>
      </c>
      <c r="I14" s="92">
        <f t="shared" si="8"/>
        <v>3433945.9</v>
      </c>
      <c r="J14" s="91">
        <f t="shared" si="8"/>
        <v>795667</v>
      </c>
      <c r="K14" s="93">
        <f t="shared" ref="K14:W14" si="9">SUM(K17:K22)</f>
        <v>462354</v>
      </c>
      <c r="L14" s="89">
        <f t="shared" si="9"/>
        <v>480000</v>
      </c>
      <c r="M14" s="89">
        <f t="shared" si="9"/>
        <v>444000</v>
      </c>
      <c r="N14" s="89">
        <f t="shared" si="9"/>
        <v>444000</v>
      </c>
      <c r="O14" s="89">
        <f t="shared" si="9"/>
        <v>444000</v>
      </c>
      <c r="P14" s="89">
        <f t="shared" si="9"/>
        <v>324000</v>
      </c>
      <c r="Q14" s="89">
        <f t="shared" si="9"/>
        <v>480000</v>
      </c>
      <c r="R14" s="89">
        <f t="shared" si="9"/>
        <v>684000</v>
      </c>
      <c r="S14" s="89">
        <f t="shared" si="9"/>
        <v>684000</v>
      </c>
      <c r="T14" s="89">
        <f t="shared" si="9"/>
        <v>684000</v>
      </c>
      <c r="U14" s="89">
        <f t="shared" si="9"/>
        <v>684000</v>
      </c>
      <c r="V14" s="89">
        <f t="shared" si="9"/>
        <v>564000</v>
      </c>
      <c r="W14" s="94">
        <f t="shared" si="9"/>
        <v>7174021</v>
      </c>
    </row>
    <row r="15" spans="1:28" s="13" customFormat="1" ht="30" customHeight="1" thickBot="1">
      <c r="A15" s="95" t="s">
        <v>44</v>
      </c>
      <c r="B15" s="96"/>
      <c r="C15" s="96"/>
      <c r="D15" s="96"/>
      <c r="E15" s="96">
        <f t="shared" ref="E15:J15" si="10">E17</f>
        <v>0</v>
      </c>
      <c r="F15" s="97">
        <f t="shared" si="10"/>
        <v>0</v>
      </c>
      <c r="G15" s="98">
        <f t="shared" si="10"/>
        <v>0</v>
      </c>
      <c r="H15" s="98">
        <f t="shared" si="10"/>
        <v>5778354</v>
      </c>
      <c r="I15" s="99">
        <f t="shared" si="10"/>
        <v>0</v>
      </c>
      <c r="J15" s="98">
        <f t="shared" si="10"/>
        <v>0</v>
      </c>
      <c r="K15" s="100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101"/>
    </row>
    <row r="16" spans="1:28" s="12" customFormat="1" ht="40.5" customHeight="1">
      <c r="A16" s="177" t="s">
        <v>30</v>
      </c>
      <c r="B16" s="178"/>
      <c r="C16" s="179"/>
      <c r="D16" s="82">
        <v>4357552</v>
      </c>
      <c r="E16" s="83">
        <v>2086643</v>
      </c>
      <c r="F16" s="83">
        <v>4357552</v>
      </c>
      <c r="G16" s="84">
        <v>0</v>
      </c>
      <c r="H16" s="84">
        <v>-1704032</v>
      </c>
      <c r="I16" s="85">
        <v>2270909</v>
      </c>
      <c r="J16" s="84">
        <v>382611</v>
      </c>
      <c r="K16" s="86">
        <v>342354</v>
      </c>
      <c r="L16" s="86">
        <v>360000</v>
      </c>
      <c r="M16" s="86">
        <v>324000</v>
      </c>
      <c r="N16" s="86">
        <v>324000</v>
      </c>
      <c r="O16" s="82">
        <v>295636</v>
      </c>
      <c r="P16" s="82">
        <v>0</v>
      </c>
      <c r="Q16" s="82">
        <v>0</v>
      </c>
      <c r="R16" s="83">
        <v>0</v>
      </c>
      <c r="S16" s="83">
        <v>0</v>
      </c>
      <c r="T16" s="83">
        <v>0</v>
      </c>
      <c r="U16" s="83">
        <v>0</v>
      </c>
      <c r="V16" s="83">
        <v>0</v>
      </c>
      <c r="W16" s="87">
        <v>2028601</v>
      </c>
    </row>
    <row r="17" spans="1:28" s="3" customFormat="1" ht="52.5" customHeight="1">
      <c r="A17" s="27" t="s">
        <v>36</v>
      </c>
      <c r="B17" s="28">
        <v>5778354</v>
      </c>
      <c r="C17" s="29" t="s">
        <v>37</v>
      </c>
      <c r="D17" s="28">
        <v>5778354</v>
      </c>
      <c r="E17" s="54">
        <v>0</v>
      </c>
      <c r="F17" s="54">
        <v>0</v>
      </c>
      <c r="G17" s="70"/>
      <c r="H17" s="70">
        <v>5778354</v>
      </c>
      <c r="I17" s="62">
        <v>0</v>
      </c>
      <c r="J17" s="74">
        <v>0</v>
      </c>
      <c r="K17" s="40">
        <v>342354</v>
      </c>
      <c r="L17" s="30">
        <v>360000</v>
      </c>
      <c r="M17" s="30">
        <v>324000</v>
      </c>
      <c r="N17" s="30">
        <v>324000</v>
      </c>
      <c r="O17" s="30">
        <v>324000</v>
      </c>
      <c r="P17" s="30">
        <v>324000</v>
      </c>
      <c r="Q17" s="30">
        <v>480000</v>
      </c>
      <c r="R17" s="80">
        <v>684000</v>
      </c>
      <c r="S17" s="80">
        <v>684000</v>
      </c>
      <c r="T17" s="80">
        <v>684000</v>
      </c>
      <c r="U17" s="80">
        <v>684000</v>
      </c>
      <c r="V17" s="80">
        <v>564000</v>
      </c>
      <c r="W17" s="21">
        <f t="shared" si="6"/>
        <v>5778354</v>
      </c>
      <c r="X17" s="11"/>
      <c r="Y17" s="11"/>
      <c r="Z17" s="11"/>
      <c r="AA17" s="11"/>
      <c r="AB17" s="11"/>
    </row>
    <row r="18" spans="1:28" s="3" customFormat="1" ht="52.5" customHeight="1">
      <c r="A18" s="27" t="s">
        <v>5</v>
      </c>
      <c r="B18" s="28">
        <v>694201.9</v>
      </c>
      <c r="C18" s="29" t="s">
        <v>12</v>
      </c>
      <c r="D18" s="28">
        <v>694201.9</v>
      </c>
      <c r="E18" s="54">
        <f t="shared" ref="E18" si="11">F18-I18</f>
        <v>100000</v>
      </c>
      <c r="F18" s="54">
        <f t="shared" ref="F18:F19" si="12">D18</f>
        <v>694201.9</v>
      </c>
      <c r="G18" s="70">
        <v>0</v>
      </c>
      <c r="H18" s="70">
        <v>0</v>
      </c>
      <c r="I18" s="62">
        <v>594201.9</v>
      </c>
      <c r="J18" s="74">
        <v>100000</v>
      </c>
      <c r="K18" s="40"/>
      <c r="L18" s="30"/>
      <c r="M18" s="30"/>
      <c r="N18" s="30"/>
      <c r="O18" s="30"/>
      <c r="P18" s="30"/>
      <c r="Q18" s="30"/>
      <c r="R18" s="80"/>
      <c r="S18" s="80"/>
      <c r="T18" s="80"/>
      <c r="U18" s="80"/>
      <c r="V18" s="80"/>
      <c r="W18" s="21">
        <f t="shared" si="6"/>
        <v>100000</v>
      </c>
      <c r="X18" s="11"/>
      <c r="Y18" s="11"/>
      <c r="Z18" s="11"/>
      <c r="AA18" s="11"/>
      <c r="AB18" s="11"/>
    </row>
    <row r="19" spans="1:28" s="3" customFormat="1" ht="48">
      <c r="A19" s="113" t="s">
        <v>6</v>
      </c>
      <c r="B19" s="115">
        <v>5491261</v>
      </c>
      <c r="C19" s="19" t="s">
        <v>49</v>
      </c>
      <c r="D19" s="105">
        <v>5491261</v>
      </c>
      <c r="E19" s="55">
        <f t="shared" si="5"/>
        <v>3220352</v>
      </c>
      <c r="F19" s="55">
        <f t="shared" si="12"/>
        <v>5491261</v>
      </c>
      <c r="G19" s="71">
        <v>0</v>
      </c>
      <c r="H19" s="71">
        <v>-2998409</v>
      </c>
      <c r="I19" s="63">
        <v>2270909</v>
      </c>
      <c r="J19" s="75">
        <v>221943</v>
      </c>
      <c r="K19" s="41"/>
      <c r="L19" s="106"/>
      <c r="M19" s="106"/>
      <c r="N19" s="106"/>
      <c r="O19" s="106"/>
      <c r="P19" s="106"/>
      <c r="Q19" s="106"/>
      <c r="R19" s="81"/>
      <c r="S19" s="81"/>
      <c r="T19" s="81"/>
      <c r="U19" s="81"/>
      <c r="V19" s="81"/>
      <c r="W19" s="20">
        <f t="shared" si="6"/>
        <v>221943</v>
      </c>
      <c r="X19" s="11"/>
      <c r="Y19" s="11"/>
      <c r="Z19" s="11"/>
      <c r="AA19" s="11"/>
      <c r="AB19" s="11"/>
    </row>
    <row r="20" spans="1:28" s="3" customFormat="1" ht="60" customHeight="1">
      <c r="A20" s="27" t="s">
        <v>7</v>
      </c>
      <c r="B20" s="28">
        <v>2234462</v>
      </c>
      <c r="C20" s="29" t="s">
        <v>14</v>
      </c>
      <c r="D20" s="28">
        <v>2234462</v>
      </c>
      <c r="E20" s="54">
        <f t="shared" si="5"/>
        <v>1913627</v>
      </c>
      <c r="F20" s="54">
        <f t="shared" si="7"/>
        <v>2234462</v>
      </c>
      <c r="G20" s="70">
        <v>0</v>
      </c>
      <c r="H20" s="70">
        <v>-1720571</v>
      </c>
      <c r="I20" s="62">
        <v>320835</v>
      </c>
      <c r="J20" s="74">
        <v>193056</v>
      </c>
      <c r="K20" s="40"/>
      <c r="L20" s="30"/>
      <c r="M20" s="30"/>
      <c r="N20" s="30"/>
      <c r="O20" s="30"/>
      <c r="P20" s="30"/>
      <c r="Q20" s="30"/>
      <c r="R20" s="80"/>
      <c r="S20" s="80"/>
      <c r="T20" s="80"/>
      <c r="U20" s="80"/>
      <c r="V20" s="80"/>
      <c r="W20" s="21">
        <f t="shared" si="6"/>
        <v>193056</v>
      </c>
      <c r="X20" s="11"/>
      <c r="Y20" s="11"/>
      <c r="Z20" s="11"/>
      <c r="AA20" s="11"/>
      <c r="AB20" s="11"/>
    </row>
    <row r="21" spans="1:28" s="3" customFormat="1" ht="60" customHeight="1">
      <c r="A21" s="23" t="s">
        <v>8</v>
      </c>
      <c r="B21" s="24">
        <v>968000</v>
      </c>
      <c r="C21" s="25" t="s">
        <v>13</v>
      </c>
      <c r="D21" s="24">
        <v>968000</v>
      </c>
      <c r="E21" s="77">
        <f t="shared" si="5"/>
        <v>720000</v>
      </c>
      <c r="F21" s="53">
        <f t="shared" si="7"/>
        <v>968000</v>
      </c>
      <c r="G21" s="69">
        <v>0</v>
      </c>
      <c r="H21" s="69">
        <v>0</v>
      </c>
      <c r="I21" s="61">
        <v>248000</v>
      </c>
      <c r="J21" s="73">
        <v>120000</v>
      </c>
      <c r="K21" s="39">
        <v>120000</v>
      </c>
      <c r="L21" s="24">
        <v>120000</v>
      </c>
      <c r="M21" s="24">
        <v>120000</v>
      </c>
      <c r="N21" s="24">
        <v>120000</v>
      </c>
      <c r="O21" s="24">
        <v>120000</v>
      </c>
      <c r="P21" s="24"/>
      <c r="Q21" s="24"/>
      <c r="R21" s="77"/>
      <c r="S21" s="77"/>
      <c r="T21" s="77"/>
      <c r="U21" s="77"/>
      <c r="V21" s="77"/>
      <c r="W21" s="22">
        <f t="shared" si="6"/>
        <v>720000</v>
      </c>
      <c r="X21" s="11"/>
      <c r="Y21" s="11"/>
      <c r="Z21" s="11"/>
      <c r="AA21" s="11"/>
      <c r="AB21" s="11"/>
    </row>
    <row r="22" spans="1:28" s="3" customFormat="1" ht="52.5" customHeight="1" thickBot="1">
      <c r="A22" s="116" t="s">
        <v>15</v>
      </c>
      <c r="B22" s="114">
        <v>1220042</v>
      </c>
      <c r="C22" s="17" t="s">
        <v>49</v>
      </c>
      <c r="D22" s="107">
        <v>1220042</v>
      </c>
      <c r="E22" s="78">
        <f t="shared" si="5"/>
        <v>1220042</v>
      </c>
      <c r="F22" s="56">
        <f t="shared" si="7"/>
        <v>1220042</v>
      </c>
      <c r="G22" s="72">
        <v>0</v>
      </c>
      <c r="H22" s="72">
        <v>-1059374</v>
      </c>
      <c r="I22" s="64">
        <v>0</v>
      </c>
      <c r="J22" s="76">
        <v>160668</v>
      </c>
      <c r="K22" s="42"/>
      <c r="L22" s="107"/>
      <c r="M22" s="107"/>
      <c r="N22" s="107"/>
      <c r="O22" s="107"/>
      <c r="P22" s="107"/>
      <c r="Q22" s="107"/>
      <c r="R22" s="78"/>
      <c r="S22" s="78"/>
      <c r="T22" s="78"/>
      <c r="U22" s="78"/>
      <c r="V22" s="78"/>
      <c r="W22" s="18">
        <f t="shared" si="6"/>
        <v>160668</v>
      </c>
      <c r="X22" s="11"/>
      <c r="Y22" s="11"/>
      <c r="Z22" s="11"/>
      <c r="AA22" s="11"/>
      <c r="AB22" s="11"/>
    </row>
    <row r="23" spans="1:28" s="3" customFormat="1" ht="45.75" customHeight="1">
      <c r="A23" s="4"/>
      <c r="B23" s="8"/>
      <c r="C23" s="4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1"/>
      <c r="Y23" s="11"/>
      <c r="Z23" s="11"/>
      <c r="AA23" s="11"/>
      <c r="AB23" s="11"/>
    </row>
    <row r="24" spans="1:28" s="3" customFormat="1" ht="40.5" customHeight="1">
      <c r="A24" s="4"/>
      <c r="B24" s="8"/>
      <c r="C24" s="4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1"/>
      <c r="Y24" s="11"/>
      <c r="Z24" s="11"/>
      <c r="AA24" s="11"/>
      <c r="AB24" s="11"/>
    </row>
    <row r="25" spans="1:28" s="3" customFormat="1" ht="40.5" customHeight="1">
      <c r="A25" s="4"/>
      <c r="B25" s="8"/>
      <c r="C25" s="4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1"/>
      <c r="Y25" s="11"/>
      <c r="Z25" s="11"/>
      <c r="AA25" s="11"/>
      <c r="AB25" s="11"/>
    </row>
    <row r="26" spans="1:28" s="3" customFormat="1" ht="27.75" customHeight="1">
      <c r="A26" s="4"/>
      <c r="B26" s="10"/>
      <c r="C26" s="4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1"/>
      <c r="Y26" s="11"/>
      <c r="Z26" s="11"/>
      <c r="AA26" s="11"/>
      <c r="AB26" s="11"/>
    </row>
    <row r="27" spans="1:28" s="3" customFormat="1" ht="27.75" customHeight="1">
      <c r="A27" s="4"/>
      <c r="B27" s="4"/>
      <c r="C27" s="4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1"/>
      <c r="Y27" s="11"/>
      <c r="Z27" s="11"/>
      <c r="AA27" s="11"/>
      <c r="AB27" s="11"/>
    </row>
    <row r="28" spans="1:28" s="3" customFormat="1" ht="27.75" customHeight="1">
      <c r="A28" s="5"/>
      <c r="B28" s="4"/>
      <c r="C28" s="4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1"/>
      <c r="Y28" s="11"/>
      <c r="Z28" s="11"/>
      <c r="AA28" s="11"/>
      <c r="AB28" s="11"/>
    </row>
    <row r="29" spans="1:28" s="3" customFormat="1" ht="27.75" customHeight="1">
      <c r="A29" s="4"/>
      <c r="C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1"/>
      <c r="Y29" s="11"/>
      <c r="Z29" s="11"/>
      <c r="AA29" s="11"/>
      <c r="AB29" s="11"/>
    </row>
    <row r="30" spans="1:28" s="3" customFormat="1" ht="27.75" customHeight="1">
      <c r="A30" s="4"/>
      <c r="C30" s="4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8" s="3" customFormat="1" ht="27.75" customHeight="1">
      <c r="A31" s="4"/>
      <c r="C31" s="4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8" s="3" customFormat="1" ht="27.75" customHeight="1">
      <c r="A32" s="4"/>
      <c r="C32" s="4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s="3" customFormat="1" ht="27.75" customHeight="1">
      <c r="A33" s="4"/>
      <c r="C33" s="4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s="3" customFormat="1" ht="27.75" customHeight="1">
      <c r="A34" s="4"/>
      <c r="C34" s="4"/>
    </row>
    <row r="35" spans="1:23" s="3" customFormat="1" ht="27.75" customHeight="1">
      <c r="A35" s="4"/>
      <c r="C35" s="4"/>
    </row>
    <row r="36" spans="1:23" s="3" customFormat="1" ht="27.75" customHeight="1">
      <c r="A36" s="4"/>
      <c r="C36" s="4"/>
    </row>
    <row r="37" spans="1:23" s="3" customFormat="1" ht="27.75" customHeight="1">
      <c r="A37" s="4"/>
      <c r="C37" s="4"/>
    </row>
    <row r="38" spans="1:23" s="3" customFormat="1" ht="27.75" customHeight="1">
      <c r="A38" s="4"/>
      <c r="C38" s="4"/>
    </row>
    <row r="39" spans="1:23" s="3" customFormat="1" ht="27.75" customHeight="1">
      <c r="A39" s="4"/>
      <c r="C39" s="4"/>
    </row>
    <row r="40" spans="1:23" s="3" customFormat="1" ht="27.75" customHeight="1">
      <c r="A40" s="4"/>
      <c r="C40" s="4"/>
    </row>
    <row r="41" spans="1:23" s="3" customFormat="1" ht="27.75" customHeight="1">
      <c r="A41" s="4"/>
      <c r="C41" s="4"/>
    </row>
    <row r="42" spans="1:23" s="3" customFormat="1" ht="27.75" customHeight="1">
      <c r="A42" s="4"/>
      <c r="C42" s="4"/>
    </row>
    <row r="43" spans="1:23" s="3" customFormat="1" ht="27.75" customHeight="1">
      <c r="A43" s="4"/>
      <c r="C43" s="4"/>
    </row>
    <row r="44" spans="1:23" s="3" customFormat="1" ht="27.75" customHeight="1">
      <c r="A44" s="4"/>
      <c r="C44" s="4"/>
    </row>
    <row r="45" spans="1:23" s="3" customFormat="1" ht="27.75" customHeight="1">
      <c r="A45" s="4"/>
      <c r="C45" s="4"/>
    </row>
    <row r="46" spans="1:23" ht="27.75" customHeight="1"/>
    <row r="47" spans="1:23" ht="27.75" customHeight="1"/>
    <row r="48" spans="1:23" ht="27.75" customHeight="1"/>
    <row r="49" spans="2:28" ht="27.75" customHeight="1"/>
    <row r="50" spans="2:28" ht="27.75" customHeight="1"/>
    <row r="51" spans="2:28" ht="27.75" customHeight="1"/>
    <row r="52" spans="2:28" ht="27.75" customHeight="1"/>
    <row r="53" spans="2:28" ht="27.75" customHeight="1"/>
    <row r="54" spans="2:28" ht="27.75" customHeight="1"/>
    <row r="55" spans="2:28" ht="27.75" customHeight="1"/>
    <row r="56" spans="2:28" ht="27.75" customHeight="1"/>
    <row r="57" spans="2:28" ht="27.75" customHeight="1"/>
    <row r="58" spans="2:28" ht="27.75" customHeight="1"/>
    <row r="59" spans="2:28" ht="27.75" customHeight="1"/>
    <row r="60" spans="2:28" ht="27.75" customHeight="1"/>
    <row r="61" spans="2:28" s="6" customFormat="1" ht="27.75" customHeight="1">
      <c r="B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2:28" s="6" customFormat="1" ht="27.75" customHeight="1">
      <c r="B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2:28" s="6" customFormat="1" ht="27.75" customHeight="1">
      <c r="B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2:28" s="6" customFormat="1" ht="27.75" customHeight="1">
      <c r="B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</sheetData>
  <mergeCells count="10">
    <mergeCell ref="I3:W3"/>
    <mergeCell ref="A16:C16"/>
    <mergeCell ref="A1:G1"/>
    <mergeCell ref="A2:G2"/>
    <mergeCell ref="A3:A4"/>
    <mergeCell ref="B3:B4"/>
    <mergeCell ref="C3:C4"/>
    <mergeCell ref="D3:D4"/>
    <mergeCell ref="E3:E4"/>
    <mergeCell ref="F3:H3"/>
  </mergeCells>
  <pageMargins left="0.51181102362204722" right="0.51181102362204722" top="0.55118110236220474" bottom="0.74803149606299213" header="0.31496062992125984" footer="0.31496062992125984"/>
  <pageSetup paperSize="9" scale="62" fitToWidth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6"/>
  <sheetViews>
    <sheetView topLeftCell="D1" zoomScale="90" zoomScaleNormal="90" workbookViewId="0">
      <pane ySplit="4" topLeftCell="A5" activePane="bottomLeft" state="frozen"/>
      <selection pane="bottomLeft" activeCell="E9" sqref="E9"/>
    </sheetView>
  </sheetViews>
  <sheetFormatPr defaultRowHeight="11.25"/>
  <cols>
    <col min="1" max="1" width="31.6640625" style="6" customWidth="1"/>
    <col min="2" max="2" width="18.1640625" style="2" customWidth="1"/>
    <col min="3" max="3" width="35.6640625" style="6" customWidth="1"/>
    <col min="4" max="5" width="17.6640625" style="2" customWidth="1"/>
    <col min="6" max="6" width="18.33203125" style="141" customWidth="1"/>
    <col min="7" max="10" width="16.6640625" style="130" customWidth="1"/>
    <col min="11" max="17" width="16.6640625" style="155" customWidth="1"/>
    <col min="18" max="18" width="18.5" style="2" customWidth="1"/>
    <col min="19" max="16384" width="9.33203125" style="2"/>
  </cols>
  <sheetData>
    <row r="1" spans="1:23" s="112" customFormat="1" ht="32.25" customHeight="1">
      <c r="A1" s="110" t="s">
        <v>51</v>
      </c>
      <c r="B1" s="110"/>
      <c r="C1" s="110"/>
      <c r="D1" s="110"/>
      <c r="E1" s="110"/>
      <c r="F1" s="131"/>
      <c r="G1" s="119"/>
      <c r="H1" s="119"/>
      <c r="I1" s="119"/>
      <c r="J1" s="119"/>
      <c r="K1" s="142"/>
      <c r="L1" s="142"/>
      <c r="M1" s="142"/>
      <c r="N1" s="142"/>
      <c r="O1" s="142"/>
      <c r="P1" s="142"/>
      <c r="Q1" s="142"/>
      <c r="R1" s="111"/>
    </row>
    <row r="2" spans="1:23" ht="33.75" customHeight="1" thickBot="1">
      <c r="A2" s="118" t="s">
        <v>58</v>
      </c>
      <c r="B2" s="118"/>
      <c r="C2" s="118"/>
      <c r="D2" s="118"/>
      <c r="E2" s="118"/>
      <c r="F2" s="131"/>
      <c r="G2" s="119"/>
      <c r="H2" s="119"/>
      <c r="I2" s="119"/>
      <c r="J2" s="119"/>
      <c r="K2" s="142"/>
      <c r="L2" s="142"/>
      <c r="M2" s="142"/>
      <c r="N2" s="142"/>
      <c r="O2" s="142"/>
      <c r="P2" s="142"/>
      <c r="Q2" s="142"/>
      <c r="R2" s="104"/>
    </row>
    <row r="3" spans="1:23" s="1" customFormat="1" ht="24.75" customHeight="1" thickBot="1">
      <c r="A3" s="186" t="s">
        <v>1</v>
      </c>
      <c r="B3" s="188" t="s">
        <v>31</v>
      </c>
      <c r="C3" s="188" t="s">
        <v>0</v>
      </c>
      <c r="D3" s="188" t="s">
        <v>32</v>
      </c>
      <c r="E3" s="188" t="s">
        <v>54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5"/>
    </row>
    <row r="4" spans="1:23" s="1" customFormat="1" ht="28.5" customHeight="1" thickTop="1" thickBot="1">
      <c r="A4" s="187"/>
      <c r="B4" s="189"/>
      <c r="C4" s="189"/>
      <c r="D4" s="189"/>
      <c r="E4" s="189"/>
      <c r="F4" s="132" t="s">
        <v>18</v>
      </c>
      <c r="G4" s="120" t="s">
        <v>19</v>
      </c>
      <c r="H4" s="120" t="s">
        <v>20</v>
      </c>
      <c r="I4" s="120" t="s">
        <v>21</v>
      </c>
      <c r="J4" s="120" t="s">
        <v>22</v>
      </c>
      <c r="K4" s="143" t="s">
        <v>23</v>
      </c>
      <c r="L4" s="143" t="s">
        <v>24</v>
      </c>
      <c r="M4" s="143" t="s">
        <v>38</v>
      </c>
      <c r="N4" s="143" t="s">
        <v>39</v>
      </c>
      <c r="O4" s="143" t="s">
        <v>40</v>
      </c>
      <c r="P4" s="143" t="s">
        <v>41</v>
      </c>
      <c r="Q4" s="143" t="s">
        <v>42</v>
      </c>
      <c r="R4" s="16" t="s">
        <v>55</v>
      </c>
    </row>
    <row r="5" spans="1:23" s="14" customFormat="1" ht="30" customHeight="1" thickBot="1">
      <c r="A5" s="32" t="s">
        <v>27</v>
      </c>
      <c r="B5" s="33">
        <f>B6+B11</f>
        <v>10684347</v>
      </c>
      <c r="C5" s="35"/>
      <c r="D5" s="33">
        <f t="shared" ref="D5:R5" si="0">D6+D11</f>
        <v>10684347</v>
      </c>
      <c r="E5" s="33">
        <f t="shared" si="0"/>
        <v>9193746</v>
      </c>
      <c r="F5" s="133">
        <f t="shared" si="0"/>
        <v>686258</v>
      </c>
      <c r="G5" s="121">
        <f t="shared" si="0"/>
        <v>759998</v>
      </c>
      <c r="H5" s="121">
        <f t="shared" si="0"/>
        <v>702000</v>
      </c>
      <c r="I5" s="121">
        <f t="shared" si="0"/>
        <v>702000</v>
      </c>
      <c r="J5" s="121">
        <f t="shared" si="0"/>
        <v>864000</v>
      </c>
      <c r="K5" s="144">
        <f t="shared" si="0"/>
        <v>1104000</v>
      </c>
      <c r="L5" s="144">
        <f t="shared" si="0"/>
        <v>1075490</v>
      </c>
      <c r="M5" s="144">
        <f t="shared" si="0"/>
        <v>684000</v>
      </c>
      <c r="N5" s="144">
        <f t="shared" si="0"/>
        <v>684000</v>
      </c>
      <c r="O5" s="144">
        <f t="shared" si="0"/>
        <v>684000</v>
      </c>
      <c r="P5" s="144">
        <f t="shared" si="0"/>
        <v>684000</v>
      </c>
      <c r="Q5" s="144">
        <f t="shared" si="0"/>
        <v>564000</v>
      </c>
      <c r="R5" s="34">
        <f t="shared" si="0"/>
        <v>9193746</v>
      </c>
    </row>
    <row r="6" spans="1:23" s="13" customFormat="1" ht="30" customHeight="1">
      <c r="A6" s="88" t="s">
        <v>45</v>
      </c>
      <c r="B6" s="89">
        <f>SUM(B7:B10)</f>
        <v>3937993</v>
      </c>
      <c r="C6" s="89"/>
      <c r="D6" s="89">
        <f t="shared" ref="D6:Q6" si="1">SUM(D7:D10)</f>
        <v>3937993</v>
      </c>
      <c r="E6" s="89">
        <f t="shared" si="1"/>
        <v>2815392</v>
      </c>
      <c r="F6" s="134">
        <f t="shared" si="1"/>
        <v>223904</v>
      </c>
      <c r="G6" s="122">
        <f t="shared" si="1"/>
        <v>279998</v>
      </c>
      <c r="H6" s="122">
        <f t="shared" si="1"/>
        <v>258000</v>
      </c>
      <c r="I6" s="122">
        <f t="shared" si="1"/>
        <v>258000</v>
      </c>
      <c r="J6" s="122">
        <f t="shared" si="1"/>
        <v>420000</v>
      </c>
      <c r="K6" s="145">
        <f t="shared" si="1"/>
        <v>780000</v>
      </c>
      <c r="L6" s="145">
        <f t="shared" si="1"/>
        <v>595490</v>
      </c>
      <c r="M6" s="145">
        <f t="shared" si="1"/>
        <v>0</v>
      </c>
      <c r="N6" s="145">
        <f t="shared" si="1"/>
        <v>0</v>
      </c>
      <c r="O6" s="145">
        <f t="shared" si="1"/>
        <v>0</v>
      </c>
      <c r="P6" s="145">
        <f t="shared" si="1"/>
        <v>0</v>
      </c>
      <c r="Q6" s="145">
        <f t="shared" si="1"/>
        <v>0</v>
      </c>
      <c r="R6" s="94">
        <f>SUM(R7:R10)</f>
        <v>2815392</v>
      </c>
    </row>
    <row r="7" spans="1:23" s="3" customFormat="1" ht="46.5" customHeight="1">
      <c r="A7" s="23" t="s">
        <v>2</v>
      </c>
      <c r="B7" s="26">
        <v>617490</v>
      </c>
      <c r="C7" s="25" t="s">
        <v>9</v>
      </c>
      <c r="D7" s="26">
        <v>617490</v>
      </c>
      <c r="E7" s="53">
        <v>92622</v>
      </c>
      <c r="F7" s="135">
        <v>61748</v>
      </c>
      <c r="G7" s="123">
        <v>30874</v>
      </c>
      <c r="H7" s="123"/>
      <c r="I7" s="123"/>
      <c r="J7" s="123"/>
      <c r="K7" s="146"/>
      <c r="L7" s="146"/>
      <c r="M7" s="147"/>
      <c r="N7" s="147"/>
      <c r="O7" s="147"/>
      <c r="P7" s="147"/>
      <c r="Q7" s="147"/>
      <c r="R7" s="22">
        <f>SUM(F7:Q7)</f>
        <v>92622</v>
      </c>
      <c r="S7" s="11"/>
      <c r="T7" s="11"/>
      <c r="U7" s="11"/>
      <c r="V7" s="11"/>
      <c r="W7" s="11"/>
    </row>
    <row r="8" spans="1:23" s="3" customFormat="1" ht="46.5" customHeight="1">
      <c r="A8" s="27" t="s">
        <v>3</v>
      </c>
      <c r="B8" s="28">
        <v>182495</v>
      </c>
      <c r="C8" s="31" t="s">
        <v>10</v>
      </c>
      <c r="D8" s="28">
        <v>182495</v>
      </c>
      <c r="E8" s="54">
        <v>27372</v>
      </c>
      <c r="F8" s="136">
        <v>18248</v>
      </c>
      <c r="G8" s="124">
        <v>9124</v>
      </c>
      <c r="H8" s="124"/>
      <c r="I8" s="124"/>
      <c r="J8" s="124"/>
      <c r="K8" s="148"/>
      <c r="L8" s="148"/>
      <c r="M8" s="149"/>
      <c r="N8" s="149"/>
      <c r="O8" s="149"/>
      <c r="P8" s="149"/>
      <c r="Q8" s="149"/>
      <c r="R8" s="21">
        <f>SUM(F8:Q8)</f>
        <v>27372</v>
      </c>
      <c r="S8" s="11"/>
      <c r="T8" s="11"/>
      <c r="U8" s="11"/>
      <c r="V8" s="11"/>
      <c r="W8" s="11"/>
    </row>
    <row r="9" spans="1:23" s="3" customFormat="1" ht="46.5" customHeight="1">
      <c r="A9" s="27" t="s">
        <v>4</v>
      </c>
      <c r="B9" s="28">
        <v>2658100</v>
      </c>
      <c r="C9" s="29" t="s">
        <v>11</v>
      </c>
      <c r="D9" s="28">
        <v>2658100</v>
      </c>
      <c r="E9" s="54">
        <v>2215490</v>
      </c>
      <c r="F9" s="136">
        <v>60000</v>
      </c>
      <c r="G9" s="124">
        <v>120000</v>
      </c>
      <c r="H9" s="124">
        <v>120000</v>
      </c>
      <c r="I9" s="124">
        <v>120000</v>
      </c>
      <c r="J9" s="124">
        <v>420000</v>
      </c>
      <c r="K9" s="148">
        <v>780000</v>
      </c>
      <c r="L9" s="148">
        <v>595490</v>
      </c>
      <c r="M9" s="149"/>
      <c r="N9" s="149"/>
      <c r="O9" s="149"/>
      <c r="P9" s="149"/>
      <c r="Q9" s="149"/>
      <c r="R9" s="21">
        <f t="shared" ref="R9:R10" si="2">SUM(F9:Q9)</f>
        <v>2215490</v>
      </c>
      <c r="S9" s="11"/>
      <c r="T9" s="11"/>
      <c r="U9" s="11"/>
      <c r="V9" s="11"/>
      <c r="W9" s="11"/>
    </row>
    <row r="10" spans="1:23" s="3" customFormat="1" ht="46.5" customHeight="1" thickBot="1">
      <c r="A10" s="27" t="s">
        <v>53</v>
      </c>
      <c r="B10" s="28">
        <v>479908</v>
      </c>
      <c r="C10" s="29" t="s">
        <v>57</v>
      </c>
      <c r="D10" s="28">
        <v>479908</v>
      </c>
      <c r="E10" s="54">
        <v>479908</v>
      </c>
      <c r="F10" s="136">
        <v>83908</v>
      </c>
      <c r="G10" s="124">
        <v>120000</v>
      </c>
      <c r="H10" s="124">
        <v>138000</v>
      </c>
      <c r="I10" s="124">
        <v>138000</v>
      </c>
      <c r="J10" s="124"/>
      <c r="K10" s="148"/>
      <c r="L10" s="148"/>
      <c r="M10" s="149"/>
      <c r="N10" s="149"/>
      <c r="O10" s="149"/>
      <c r="P10" s="149"/>
      <c r="Q10" s="149"/>
      <c r="R10" s="21">
        <f t="shared" si="2"/>
        <v>479908</v>
      </c>
      <c r="S10" s="11"/>
      <c r="T10" s="11"/>
      <c r="U10" s="11"/>
      <c r="V10" s="11"/>
      <c r="W10" s="11"/>
    </row>
    <row r="11" spans="1:23" s="13" customFormat="1" ht="30" customHeight="1">
      <c r="A11" s="88" t="s">
        <v>44</v>
      </c>
      <c r="B11" s="89">
        <f>SUM(B13:B14)</f>
        <v>6746354</v>
      </c>
      <c r="C11" s="89"/>
      <c r="D11" s="89">
        <f>SUM(D13:D14)</f>
        <v>6746354</v>
      </c>
      <c r="E11" s="89">
        <f t="shared" ref="E11:R11" si="3">SUM(E13:E14)</f>
        <v>6378354</v>
      </c>
      <c r="F11" s="134">
        <f t="shared" si="3"/>
        <v>462354</v>
      </c>
      <c r="G11" s="122">
        <f t="shared" si="3"/>
        <v>480000</v>
      </c>
      <c r="H11" s="122">
        <f t="shared" si="3"/>
        <v>444000</v>
      </c>
      <c r="I11" s="122">
        <f t="shared" si="3"/>
        <v>444000</v>
      </c>
      <c r="J11" s="122">
        <f t="shared" si="3"/>
        <v>444000</v>
      </c>
      <c r="K11" s="145">
        <f t="shared" si="3"/>
        <v>324000</v>
      </c>
      <c r="L11" s="145">
        <f t="shared" si="3"/>
        <v>480000</v>
      </c>
      <c r="M11" s="145">
        <f t="shared" si="3"/>
        <v>684000</v>
      </c>
      <c r="N11" s="145">
        <f t="shared" si="3"/>
        <v>684000</v>
      </c>
      <c r="O11" s="145">
        <f t="shared" si="3"/>
        <v>684000</v>
      </c>
      <c r="P11" s="145">
        <f t="shared" si="3"/>
        <v>684000</v>
      </c>
      <c r="Q11" s="145">
        <f t="shared" si="3"/>
        <v>564000</v>
      </c>
      <c r="R11" s="94">
        <f t="shared" si="3"/>
        <v>6378354</v>
      </c>
    </row>
    <row r="12" spans="1:23" s="12" customFormat="1" ht="40.5" customHeight="1">
      <c r="A12" s="177" t="s">
        <v>30</v>
      </c>
      <c r="B12" s="178"/>
      <c r="C12" s="179"/>
      <c r="D12" s="82">
        <v>4357552</v>
      </c>
      <c r="E12" s="83">
        <v>2086643</v>
      </c>
      <c r="F12" s="137">
        <v>342354</v>
      </c>
      <c r="G12" s="125">
        <v>360000</v>
      </c>
      <c r="H12" s="125">
        <v>324000</v>
      </c>
      <c r="I12" s="125">
        <v>324000</v>
      </c>
      <c r="J12" s="126">
        <v>295636</v>
      </c>
      <c r="K12" s="150">
        <v>0</v>
      </c>
      <c r="L12" s="150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87">
        <f>SUM(F12:Q12)</f>
        <v>1645990</v>
      </c>
    </row>
    <row r="13" spans="1:23" s="3" customFormat="1" ht="52.5" customHeight="1">
      <c r="A13" s="27" t="s">
        <v>50</v>
      </c>
      <c r="B13" s="28">
        <v>5778354</v>
      </c>
      <c r="C13" s="29" t="s">
        <v>37</v>
      </c>
      <c r="D13" s="28">
        <v>5778354</v>
      </c>
      <c r="E13" s="54">
        <v>5778354</v>
      </c>
      <c r="F13" s="136">
        <v>342354</v>
      </c>
      <c r="G13" s="124">
        <v>360000</v>
      </c>
      <c r="H13" s="124">
        <v>324000</v>
      </c>
      <c r="I13" s="124">
        <v>324000</v>
      </c>
      <c r="J13" s="124">
        <v>324000</v>
      </c>
      <c r="K13" s="148">
        <v>324000</v>
      </c>
      <c r="L13" s="148">
        <v>480000</v>
      </c>
      <c r="M13" s="149">
        <v>684000</v>
      </c>
      <c r="N13" s="149">
        <v>684000</v>
      </c>
      <c r="O13" s="149">
        <v>684000</v>
      </c>
      <c r="P13" s="149">
        <v>684000</v>
      </c>
      <c r="Q13" s="149">
        <v>564000</v>
      </c>
      <c r="R13" s="21">
        <f>SUM(F13:Q13)</f>
        <v>5778354</v>
      </c>
      <c r="S13" s="11"/>
      <c r="T13" s="11"/>
      <c r="U13" s="11"/>
      <c r="V13" s="11"/>
      <c r="W13" s="11"/>
    </row>
    <row r="14" spans="1:23" s="3" customFormat="1" ht="60" customHeight="1">
      <c r="A14" s="23" t="s">
        <v>8</v>
      </c>
      <c r="B14" s="24">
        <v>968000</v>
      </c>
      <c r="C14" s="25" t="s">
        <v>13</v>
      </c>
      <c r="D14" s="24">
        <v>968000</v>
      </c>
      <c r="E14" s="77">
        <v>600000</v>
      </c>
      <c r="F14" s="135">
        <v>120000</v>
      </c>
      <c r="G14" s="123">
        <v>120000</v>
      </c>
      <c r="H14" s="123">
        <v>120000</v>
      </c>
      <c r="I14" s="123">
        <v>120000</v>
      </c>
      <c r="J14" s="123">
        <v>120000</v>
      </c>
      <c r="K14" s="146"/>
      <c r="L14" s="146"/>
      <c r="M14" s="147"/>
      <c r="N14" s="147"/>
      <c r="O14" s="147"/>
      <c r="P14" s="147"/>
      <c r="Q14" s="147"/>
      <c r="R14" s="22">
        <f>SUM(F14:Q14)</f>
        <v>600000</v>
      </c>
      <c r="S14" s="11"/>
      <c r="T14" s="11"/>
      <c r="U14" s="11"/>
      <c r="V14" s="11"/>
      <c r="W14" s="11"/>
    </row>
    <row r="15" spans="1:23" s="3" customFormat="1" ht="45.75" customHeight="1">
      <c r="A15" s="4"/>
      <c r="B15" s="8"/>
      <c r="C15" s="4"/>
      <c r="D15" s="9"/>
      <c r="E15" s="9"/>
      <c r="F15" s="138"/>
      <c r="G15" s="127"/>
      <c r="H15" s="127"/>
      <c r="I15" s="127"/>
      <c r="J15" s="127"/>
      <c r="K15" s="152"/>
      <c r="L15" s="152"/>
      <c r="M15" s="152"/>
      <c r="N15" s="152"/>
      <c r="O15" s="152"/>
      <c r="P15" s="152"/>
      <c r="Q15" s="152"/>
      <c r="R15" s="9"/>
      <c r="S15" s="11"/>
      <c r="T15" s="11"/>
      <c r="U15" s="11"/>
      <c r="V15" s="11"/>
      <c r="W15" s="11"/>
    </row>
    <row r="16" spans="1:23" s="3" customFormat="1" ht="40.5" customHeight="1">
      <c r="A16" s="4"/>
      <c r="B16" s="8"/>
      <c r="C16" s="4"/>
      <c r="D16" s="9"/>
      <c r="E16" s="9"/>
      <c r="F16" s="138"/>
      <c r="G16" s="127"/>
      <c r="H16" s="127"/>
      <c r="I16" s="127"/>
      <c r="J16" s="127"/>
      <c r="K16" s="152"/>
      <c r="L16" s="152"/>
      <c r="M16" s="152"/>
      <c r="N16" s="152"/>
      <c r="O16" s="152"/>
      <c r="P16" s="152"/>
      <c r="Q16" s="152"/>
      <c r="R16" s="9"/>
      <c r="S16" s="11"/>
      <c r="T16" s="11"/>
      <c r="U16" s="11"/>
      <c r="V16" s="11"/>
      <c r="W16" s="11"/>
    </row>
    <row r="17" spans="1:23" s="3" customFormat="1" ht="40.5" customHeight="1">
      <c r="A17" s="4"/>
      <c r="B17" s="8"/>
      <c r="C17" s="4"/>
      <c r="D17" s="9"/>
      <c r="E17" s="9"/>
      <c r="F17" s="138"/>
      <c r="G17" s="127"/>
      <c r="H17" s="127"/>
      <c r="I17" s="127"/>
      <c r="J17" s="127"/>
      <c r="K17" s="152"/>
      <c r="L17" s="152"/>
      <c r="M17" s="152"/>
      <c r="N17" s="152"/>
      <c r="O17" s="152"/>
      <c r="P17" s="152"/>
      <c r="Q17" s="152"/>
      <c r="R17" s="9"/>
      <c r="S17" s="11"/>
      <c r="T17" s="11"/>
      <c r="U17" s="11"/>
      <c r="V17" s="11"/>
      <c r="W17" s="11"/>
    </row>
    <row r="18" spans="1:23" s="3" customFormat="1" ht="27.75" customHeight="1">
      <c r="A18" s="4"/>
      <c r="B18" s="10"/>
      <c r="C18" s="4"/>
      <c r="D18" s="9"/>
      <c r="E18" s="9"/>
      <c r="F18" s="138"/>
      <c r="G18" s="127"/>
      <c r="H18" s="127"/>
      <c r="I18" s="127"/>
      <c r="J18" s="127"/>
      <c r="K18" s="152"/>
      <c r="L18" s="152"/>
      <c r="M18" s="152"/>
      <c r="N18" s="152"/>
      <c r="O18" s="152"/>
      <c r="P18" s="152"/>
      <c r="Q18" s="152"/>
      <c r="R18" s="9"/>
      <c r="S18" s="11"/>
      <c r="T18" s="11"/>
      <c r="U18" s="11"/>
      <c r="V18" s="11"/>
      <c r="W18" s="11"/>
    </row>
    <row r="19" spans="1:23" s="3" customFormat="1" ht="27.75" customHeight="1">
      <c r="A19" s="4"/>
      <c r="B19" s="4"/>
      <c r="C19" s="4"/>
      <c r="D19" s="9"/>
      <c r="E19" s="9"/>
      <c r="F19" s="138"/>
      <c r="G19" s="127"/>
      <c r="H19" s="127"/>
      <c r="I19" s="127"/>
      <c r="J19" s="127"/>
      <c r="K19" s="152"/>
      <c r="L19" s="152"/>
      <c r="M19" s="152"/>
      <c r="N19" s="152"/>
      <c r="O19" s="152"/>
      <c r="P19" s="152"/>
      <c r="Q19" s="152"/>
      <c r="R19" s="9"/>
      <c r="S19" s="11"/>
      <c r="T19" s="11"/>
      <c r="U19" s="11"/>
      <c r="V19" s="11"/>
      <c r="W19" s="11"/>
    </row>
    <row r="20" spans="1:23" s="3" customFormat="1" ht="27.75" customHeight="1">
      <c r="A20" s="5"/>
      <c r="B20" s="4"/>
      <c r="C20" s="4"/>
      <c r="D20" s="9"/>
      <c r="E20" s="9"/>
      <c r="F20" s="138"/>
      <c r="G20" s="127"/>
      <c r="H20" s="127"/>
      <c r="I20" s="127"/>
      <c r="J20" s="127"/>
      <c r="K20" s="152"/>
      <c r="L20" s="152"/>
      <c r="M20" s="152"/>
      <c r="N20" s="152"/>
      <c r="O20" s="152"/>
      <c r="P20" s="152"/>
      <c r="Q20" s="152"/>
      <c r="R20" s="9"/>
      <c r="S20" s="11"/>
      <c r="T20" s="11"/>
      <c r="U20" s="11"/>
      <c r="V20" s="11"/>
      <c r="W20" s="11"/>
    </row>
    <row r="21" spans="1:23" s="3" customFormat="1" ht="27.75" customHeight="1">
      <c r="A21" s="4"/>
      <c r="C21" s="4"/>
      <c r="D21" s="9"/>
      <c r="E21" s="9"/>
      <c r="F21" s="138"/>
      <c r="G21" s="127"/>
      <c r="H21" s="127"/>
      <c r="I21" s="127"/>
      <c r="J21" s="127"/>
      <c r="K21" s="152"/>
      <c r="L21" s="152"/>
      <c r="M21" s="152"/>
      <c r="N21" s="152"/>
      <c r="O21" s="152"/>
      <c r="P21" s="152"/>
      <c r="Q21" s="152"/>
      <c r="R21" s="9"/>
      <c r="S21" s="11"/>
      <c r="T21" s="11"/>
      <c r="U21" s="11"/>
      <c r="V21" s="11"/>
      <c r="W21" s="11"/>
    </row>
    <row r="22" spans="1:23" s="3" customFormat="1" ht="27.75" customHeight="1">
      <c r="A22" s="4"/>
      <c r="C22" s="4"/>
      <c r="D22" s="7"/>
      <c r="E22" s="7"/>
      <c r="F22" s="139"/>
      <c r="G22" s="128"/>
      <c r="H22" s="128"/>
      <c r="I22" s="128"/>
      <c r="J22" s="128"/>
      <c r="K22" s="153"/>
      <c r="L22" s="153"/>
      <c r="M22" s="153"/>
      <c r="N22" s="153"/>
      <c r="O22" s="153"/>
      <c r="P22" s="153"/>
      <c r="Q22" s="153"/>
      <c r="R22" s="7"/>
    </row>
    <row r="23" spans="1:23" s="3" customFormat="1" ht="27.75" customHeight="1">
      <c r="A23" s="4"/>
      <c r="C23" s="4"/>
      <c r="D23" s="7"/>
      <c r="E23" s="7"/>
      <c r="F23" s="139"/>
      <c r="G23" s="128"/>
      <c r="H23" s="128"/>
      <c r="I23" s="128"/>
      <c r="J23" s="128"/>
      <c r="K23" s="153"/>
      <c r="L23" s="153"/>
      <c r="M23" s="153"/>
      <c r="N23" s="153"/>
      <c r="O23" s="153"/>
      <c r="P23" s="153"/>
      <c r="Q23" s="153"/>
      <c r="R23" s="7"/>
    </row>
    <row r="24" spans="1:23" s="3" customFormat="1" ht="27.75" customHeight="1">
      <c r="A24" s="4"/>
      <c r="C24" s="4"/>
      <c r="D24" s="7"/>
      <c r="E24" s="7"/>
      <c r="F24" s="139"/>
      <c r="G24" s="128"/>
      <c r="H24" s="128"/>
      <c r="I24" s="128"/>
      <c r="J24" s="128"/>
      <c r="K24" s="153"/>
      <c r="L24" s="153"/>
      <c r="M24" s="153"/>
      <c r="N24" s="153"/>
      <c r="O24" s="153"/>
      <c r="P24" s="153"/>
      <c r="Q24" s="153"/>
      <c r="R24" s="7"/>
    </row>
    <row r="25" spans="1:23" s="3" customFormat="1" ht="27.75" customHeight="1">
      <c r="A25" s="4"/>
      <c r="C25" s="4"/>
      <c r="D25" s="7"/>
      <c r="E25" s="7"/>
      <c r="F25" s="139"/>
      <c r="G25" s="128"/>
      <c r="H25" s="128"/>
      <c r="I25" s="128"/>
      <c r="J25" s="128"/>
      <c r="K25" s="153"/>
      <c r="L25" s="153"/>
      <c r="M25" s="153"/>
      <c r="N25" s="153"/>
      <c r="O25" s="153"/>
      <c r="P25" s="153"/>
      <c r="Q25" s="153"/>
      <c r="R25" s="7"/>
    </row>
    <row r="26" spans="1:23" s="3" customFormat="1" ht="27.75" customHeight="1">
      <c r="A26" s="4"/>
      <c r="C26" s="4"/>
      <c r="F26" s="140"/>
      <c r="G26" s="129"/>
      <c r="H26" s="129"/>
      <c r="I26" s="129"/>
      <c r="J26" s="129"/>
      <c r="K26" s="154"/>
      <c r="L26" s="154"/>
      <c r="M26" s="154"/>
      <c r="N26" s="154"/>
      <c r="O26" s="154"/>
      <c r="P26" s="154"/>
      <c r="Q26" s="154"/>
    </row>
    <row r="27" spans="1:23" s="3" customFormat="1" ht="27.75" customHeight="1">
      <c r="A27" s="4"/>
      <c r="C27" s="4"/>
      <c r="F27" s="140"/>
      <c r="G27" s="129"/>
      <c r="H27" s="129"/>
      <c r="I27" s="129"/>
      <c r="J27" s="129"/>
      <c r="K27" s="154"/>
      <c r="L27" s="154"/>
      <c r="M27" s="154"/>
      <c r="N27" s="154"/>
      <c r="O27" s="154"/>
      <c r="P27" s="154"/>
      <c r="Q27" s="154"/>
    </row>
    <row r="28" spans="1:23" s="3" customFormat="1" ht="27.75" customHeight="1">
      <c r="A28" s="4"/>
      <c r="C28" s="4"/>
      <c r="F28" s="140"/>
      <c r="G28" s="129"/>
      <c r="H28" s="129"/>
      <c r="I28" s="129"/>
      <c r="J28" s="129"/>
      <c r="K28" s="154"/>
      <c r="L28" s="154"/>
      <c r="M28" s="154"/>
      <c r="N28" s="154"/>
      <c r="O28" s="154"/>
      <c r="P28" s="154"/>
      <c r="Q28" s="154"/>
    </row>
    <row r="29" spans="1:23" s="3" customFormat="1" ht="27.75" customHeight="1">
      <c r="A29" s="4"/>
      <c r="C29" s="4"/>
      <c r="F29" s="140"/>
      <c r="G29" s="129"/>
      <c r="H29" s="129"/>
      <c r="I29" s="129"/>
      <c r="J29" s="129"/>
      <c r="K29" s="154"/>
      <c r="L29" s="154"/>
      <c r="M29" s="154"/>
      <c r="N29" s="154"/>
      <c r="O29" s="154"/>
      <c r="P29" s="154"/>
      <c r="Q29" s="154"/>
    </row>
    <row r="30" spans="1:23" s="3" customFormat="1" ht="27.75" customHeight="1">
      <c r="A30" s="4"/>
      <c r="C30" s="4"/>
      <c r="F30" s="140"/>
      <c r="G30" s="129"/>
      <c r="H30" s="129"/>
      <c r="I30" s="129"/>
      <c r="J30" s="129"/>
      <c r="K30" s="154"/>
      <c r="L30" s="154"/>
      <c r="M30" s="154"/>
      <c r="N30" s="154"/>
      <c r="O30" s="154"/>
      <c r="P30" s="154"/>
      <c r="Q30" s="154"/>
    </row>
    <row r="31" spans="1:23" s="3" customFormat="1" ht="27.75" customHeight="1">
      <c r="A31" s="4"/>
      <c r="C31" s="4"/>
      <c r="F31" s="140"/>
      <c r="G31" s="129"/>
      <c r="H31" s="129"/>
      <c r="I31" s="129"/>
      <c r="J31" s="129"/>
      <c r="K31" s="154"/>
      <c r="L31" s="154"/>
      <c r="M31" s="154"/>
      <c r="N31" s="154"/>
      <c r="O31" s="154"/>
      <c r="P31" s="154"/>
      <c r="Q31" s="154"/>
    </row>
    <row r="32" spans="1:23" s="3" customFormat="1" ht="27.75" customHeight="1">
      <c r="A32" s="4"/>
      <c r="C32" s="4"/>
      <c r="F32" s="140"/>
      <c r="G32" s="129"/>
      <c r="H32" s="129"/>
      <c r="I32" s="129"/>
      <c r="J32" s="129"/>
      <c r="K32" s="154"/>
      <c r="L32" s="154"/>
      <c r="M32" s="154"/>
      <c r="N32" s="154"/>
      <c r="O32" s="154"/>
      <c r="P32" s="154"/>
      <c r="Q32" s="154"/>
    </row>
    <row r="33" spans="1:23" s="3" customFormat="1" ht="27.75" customHeight="1">
      <c r="A33" s="4"/>
      <c r="C33" s="4"/>
      <c r="F33" s="140"/>
      <c r="G33" s="129"/>
      <c r="H33" s="129"/>
      <c r="I33" s="129"/>
      <c r="J33" s="129"/>
      <c r="K33" s="154"/>
      <c r="L33" s="154"/>
      <c r="M33" s="154"/>
      <c r="N33" s="154"/>
      <c r="O33" s="154"/>
      <c r="P33" s="154"/>
      <c r="Q33" s="154"/>
    </row>
    <row r="34" spans="1:23" s="3" customFormat="1" ht="27.75" customHeight="1">
      <c r="A34" s="4"/>
      <c r="C34" s="4"/>
      <c r="F34" s="140"/>
      <c r="G34" s="129"/>
      <c r="H34" s="129"/>
      <c r="I34" s="129"/>
      <c r="J34" s="129"/>
      <c r="K34" s="154"/>
      <c r="L34" s="154"/>
      <c r="M34" s="154"/>
      <c r="N34" s="154"/>
      <c r="O34" s="154"/>
      <c r="P34" s="154"/>
      <c r="Q34" s="154"/>
    </row>
    <row r="35" spans="1:23" s="3" customFormat="1" ht="27.75" customHeight="1">
      <c r="A35" s="4"/>
      <c r="C35" s="4"/>
      <c r="F35" s="140"/>
      <c r="G35" s="129"/>
      <c r="H35" s="129"/>
      <c r="I35" s="129"/>
      <c r="J35" s="129"/>
      <c r="K35" s="154"/>
      <c r="L35" s="154"/>
      <c r="M35" s="154"/>
      <c r="N35" s="154"/>
      <c r="O35" s="154"/>
      <c r="P35" s="154"/>
      <c r="Q35" s="154"/>
    </row>
    <row r="36" spans="1:23" s="3" customFormat="1" ht="27.75" customHeight="1">
      <c r="A36" s="4"/>
      <c r="C36" s="4"/>
      <c r="F36" s="140"/>
      <c r="G36" s="129"/>
      <c r="H36" s="129"/>
      <c r="I36" s="129"/>
      <c r="J36" s="129"/>
      <c r="K36" s="154"/>
      <c r="L36" s="154"/>
      <c r="M36" s="154"/>
      <c r="N36" s="154"/>
      <c r="O36" s="154"/>
      <c r="P36" s="154"/>
      <c r="Q36" s="154"/>
    </row>
    <row r="37" spans="1:23" s="3" customFormat="1" ht="27.75" customHeight="1">
      <c r="A37" s="4"/>
      <c r="C37" s="4"/>
      <c r="F37" s="140"/>
      <c r="G37" s="129"/>
      <c r="H37" s="129"/>
      <c r="I37" s="129"/>
      <c r="J37" s="129"/>
      <c r="K37" s="154"/>
      <c r="L37" s="154"/>
      <c r="M37" s="154"/>
      <c r="N37" s="154"/>
      <c r="O37" s="154"/>
      <c r="P37" s="154"/>
      <c r="Q37" s="154"/>
    </row>
    <row r="38" spans="1:23" ht="27.75" customHeight="1"/>
    <row r="39" spans="1:23" ht="27.75" customHeight="1"/>
    <row r="40" spans="1:23" ht="27.75" customHeight="1"/>
    <row r="41" spans="1:23" ht="27.75" customHeight="1"/>
    <row r="42" spans="1:23" ht="27.75" customHeight="1"/>
    <row r="43" spans="1:23" ht="27.75" customHeight="1"/>
    <row r="44" spans="1:23" ht="27.75" customHeight="1"/>
    <row r="45" spans="1:23" s="6" customFormat="1" ht="27.75" customHeight="1">
      <c r="B45" s="2"/>
      <c r="D45" s="2"/>
      <c r="E45" s="2"/>
      <c r="F45" s="141"/>
      <c r="G45" s="130"/>
      <c r="H45" s="130"/>
      <c r="I45" s="130"/>
      <c r="J45" s="130"/>
      <c r="K45" s="155"/>
      <c r="L45" s="155"/>
      <c r="M45" s="155"/>
      <c r="N45" s="155"/>
      <c r="O45" s="155"/>
      <c r="P45" s="155"/>
      <c r="Q45" s="155"/>
      <c r="R45" s="2"/>
      <c r="S45" s="2"/>
      <c r="T45" s="2"/>
      <c r="U45" s="2"/>
      <c r="V45" s="2"/>
      <c r="W45" s="2"/>
    </row>
    <row r="46" spans="1:23" s="6" customFormat="1" ht="27.75" customHeight="1">
      <c r="B46" s="2"/>
      <c r="D46" s="2"/>
      <c r="E46" s="2"/>
      <c r="F46" s="141"/>
      <c r="G46" s="130"/>
      <c r="H46" s="130"/>
      <c r="I46" s="130"/>
      <c r="J46" s="130"/>
      <c r="K46" s="155"/>
      <c r="L46" s="155"/>
      <c r="M46" s="155"/>
      <c r="N46" s="155"/>
      <c r="O46" s="155"/>
      <c r="P46" s="155"/>
      <c r="Q46" s="155"/>
      <c r="R46" s="2"/>
      <c r="S46" s="2"/>
      <c r="T46" s="2"/>
      <c r="U46" s="2"/>
      <c r="V46" s="2"/>
      <c r="W46" s="2"/>
    </row>
    <row r="47" spans="1:23" s="6" customFormat="1" ht="27.75" customHeight="1">
      <c r="B47" s="2"/>
      <c r="D47" s="2"/>
      <c r="E47" s="2"/>
      <c r="F47" s="141"/>
      <c r="G47" s="130"/>
      <c r="H47" s="130"/>
      <c r="I47" s="130"/>
      <c r="J47" s="130"/>
      <c r="K47" s="155"/>
      <c r="L47" s="155"/>
      <c r="M47" s="155"/>
      <c r="N47" s="155"/>
      <c r="O47" s="155"/>
      <c r="P47" s="155"/>
      <c r="Q47" s="155"/>
      <c r="R47" s="2"/>
      <c r="S47" s="2"/>
      <c r="T47" s="2"/>
      <c r="U47" s="2"/>
      <c r="V47" s="2"/>
      <c r="W47" s="2"/>
    </row>
    <row r="48" spans="1:23" s="6" customFormat="1" ht="27.75" customHeight="1">
      <c r="B48" s="2"/>
      <c r="D48" s="2"/>
      <c r="E48" s="2"/>
      <c r="F48" s="141"/>
      <c r="G48" s="130"/>
      <c r="H48" s="130"/>
      <c r="I48" s="130"/>
      <c r="J48" s="130"/>
      <c r="K48" s="155"/>
      <c r="L48" s="155"/>
      <c r="M48" s="155"/>
      <c r="N48" s="155"/>
      <c r="O48" s="155"/>
      <c r="P48" s="155"/>
      <c r="Q48" s="155"/>
      <c r="R48" s="2"/>
      <c r="S48" s="2"/>
      <c r="T48" s="2"/>
      <c r="U48" s="2"/>
      <c r="V48" s="2"/>
      <c r="W48" s="2"/>
    </row>
    <row r="49" spans="2:23" s="6" customFormat="1" ht="27.75" customHeight="1">
      <c r="B49" s="2"/>
      <c r="D49" s="2"/>
      <c r="E49" s="2"/>
      <c r="F49" s="141"/>
      <c r="G49" s="130"/>
      <c r="H49" s="130"/>
      <c r="I49" s="130"/>
      <c r="J49" s="130"/>
      <c r="K49" s="155"/>
      <c r="L49" s="155"/>
      <c r="M49" s="155"/>
      <c r="N49" s="155"/>
      <c r="O49" s="155"/>
      <c r="P49" s="155"/>
      <c r="Q49" s="155"/>
      <c r="R49" s="2"/>
      <c r="S49" s="2"/>
      <c r="T49" s="2"/>
      <c r="U49" s="2"/>
      <c r="V49" s="2"/>
      <c r="W49" s="2"/>
    </row>
    <row r="50" spans="2:23" s="6" customFormat="1" ht="27.75" customHeight="1">
      <c r="B50" s="2"/>
      <c r="D50" s="2"/>
      <c r="E50" s="2"/>
      <c r="F50" s="141"/>
      <c r="G50" s="130"/>
      <c r="H50" s="130"/>
      <c r="I50" s="130"/>
      <c r="J50" s="130"/>
      <c r="K50" s="155"/>
      <c r="L50" s="155"/>
      <c r="M50" s="155"/>
      <c r="N50" s="155"/>
      <c r="O50" s="155"/>
      <c r="P50" s="155"/>
      <c r="Q50" s="155"/>
      <c r="R50" s="2"/>
      <c r="S50" s="2"/>
      <c r="T50" s="2"/>
      <c r="U50" s="2"/>
      <c r="V50" s="2"/>
      <c r="W50" s="2"/>
    </row>
    <row r="51" spans="2:23" s="6" customFormat="1" ht="27.75" customHeight="1">
      <c r="B51" s="2"/>
      <c r="D51" s="2"/>
      <c r="E51" s="2"/>
      <c r="F51" s="141"/>
      <c r="G51" s="130"/>
      <c r="H51" s="130"/>
      <c r="I51" s="130"/>
      <c r="J51" s="130"/>
      <c r="K51" s="155"/>
      <c r="L51" s="155"/>
      <c r="M51" s="155"/>
      <c r="N51" s="155"/>
      <c r="O51" s="155"/>
      <c r="P51" s="155"/>
      <c r="Q51" s="155"/>
      <c r="R51" s="2"/>
      <c r="S51" s="2"/>
      <c r="T51" s="2"/>
      <c r="U51" s="2"/>
      <c r="V51" s="2"/>
      <c r="W51" s="2"/>
    </row>
    <row r="52" spans="2:23" s="6" customFormat="1" ht="27.75" customHeight="1">
      <c r="B52" s="2"/>
      <c r="D52" s="2"/>
      <c r="E52" s="2"/>
      <c r="F52" s="141"/>
      <c r="G52" s="130"/>
      <c r="H52" s="130"/>
      <c r="I52" s="130"/>
      <c r="J52" s="130"/>
      <c r="K52" s="155"/>
      <c r="L52" s="155"/>
      <c r="M52" s="155"/>
      <c r="N52" s="155"/>
      <c r="O52" s="155"/>
      <c r="P52" s="155"/>
      <c r="Q52" s="155"/>
      <c r="R52" s="2"/>
      <c r="S52" s="2"/>
      <c r="T52" s="2"/>
      <c r="U52" s="2"/>
      <c r="V52" s="2"/>
      <c r="W52" s="2"/>
    </row>
    <row r="53" spans="2:23" s="6" customFormat="1" ht="27.75" customHeight="1">
      <c r="B53" s="2"/>
      <c r="D53" s="2"/>
      <c r="E53" s="2"/>
      <c r="F53" s="141"/>
      <c r="G53" s="130"/>
      <c r="H53" s="130"/>
      <c r="I53" s="130"/>
      <c r="J53" s="130"/>
      <c r="K53" s="155"/>
      <c r="L53" s="155"/>
      <c r="M53" s="155"/>
      <c r="N53" s="155"/>
      <c r="O53" s="155"/>
      <c r="P53" s="155"/>
      <c r="Q53" s="155"/>
      <c r="R53" s="2"/>
      <c r="S53" s="2"/>
      <c r="T53" s="2"/>
      <c r="U53" s="2"/>
      <c r="V53" s="2"/>
      <c r="W53" s="2"/>
    </row>
    <row r="54" spans="2:23" s="6" customFormat="1" ht="27.75" customHeight="1">
      <c r="B54" s="2"/>
      <c r="D54" s="2"/>
      <c r="E54" s="2"/>
      <c r="F54" s="141"/>
      <c r="G54" s="130"/>
      <c r="H54" s="130"/>
      <c r="I54" s="130"/>
      <c r="J54" s="130"/>
      <c r="K54" s="155"/>
      <c r="L54" s="155"/>
      <c r="M54" s="155"/>
      <c r="N54" s="155"/>
      <c r="O54" s="155"/>
      <c r="P54" s="155"/>
      <c r="Q54" s="155"/>
      <c r="R54" s="2"/>
      <c r="S54" s="2"/>
      <c r="T54" s="2"/>
      <c r="U54" s="2"/>
      <c r="V54" s="2"/>
      <c r="W54" s="2"/>
    </row>
    <row r="55" spans="2:23" s="6" customFormat="1" ht="27.75" customHeight="1">
      <c r="B55" s="2"/>
      <c r="D55" s="2"/>
      <c r="E55" s="2"/>
      <c r="F55" s="141"/>
      <c r="G55" s="130"/>
      <c r="H55" s="130"/>
      <c r="I55" s="130"/>
      <c r="J55" s="130"/>
      <c r="K55" s="155"/>
      <c r="L55" s="155"/>
      <c r="M55" s="155"/>
      <c r="N55" s="155"/>
      <c r="O55" s="155"/>
      <c r="P55" s="155"/>
      <c r="Q55" s="155"/>
      <c r="R55" s="2"/>
      <c r="S55" s="2"/>
      <c r="T55" s="2"/>
      <c r="U55" s="2"/>
      <c r="V55" s="2"/>
      <c r="W55" s="2"/>
    </row>
    <row r="56" spans="2:23" s="6" customFormat="1" ht="27.75" customHeight="1">
      <c r="B56" s="2"/>
      <c r="D56" s="2"/>
      <c r="E56" s="2"/>
      <c r="F56" s="141"/>
      <c r="G56" s="130"/>
      <c r="H56" s="130"/>
      <c r="I56" s="130"/>
      <c r="J56" s="130"/>
      <c r="K56" s="155"/>
      <c r="L56" s="155"/>
      <c r="M56" s="155"/>
      <c r="N56" s="155"/>
      <c r="O56" s="155"/>
      <c r="P56" s="155"/>
      <c r="Q56" s="155"/>
      <c r="R56" s="2"/>
      <c r="S56" s="2"/>
      <c r="T56" s="2"/>
      <c r="U56" s="2"/>
      <c r="V56" s="2"/>
      <c r="W56" s="2"/>
    </row>
  </sheetData>
  <mergeCells count="7">
    <mergeCell ref="F3:R3"/>
    <mergeCell ref="A12:C12"/>
    <mergeCell ref="A3:A4"/>
    <mergeCell ref="B3:B4"/>
    <mergeCell ref="C3:C4"/>
    <mergeCell ref="D3:D4"/>
    <mergeCell ref="E3:E4"/>
  </mergeCells>
  <pageMargins left="0.51181102362204722" right="0.51181102362204722" top="0.55118110236220474" bottom="0.74803149606299213" header="0.31496062992125984" footer="0.31496062992125984"/>
  <pageSetup paperSize="9" scale="80" fitToWidth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Arkusz1</vt:lpstr>
      <vt:lpstr>Arkusz1 (3)</vt:lpstr>
      <vt:lpstr>po konsoli</vt:lpstr>
      <vt:lpstr>Arkusz1 (2)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MB_1</dc:creator>
  <cp:lastModifiedBy>xxx</cp:lastModifiedBy>
  <cp:lastPrinted>2014-06-27T08:41:16Z</cp:lastPrinted>
  <dcterms:created xsi:type="dcterms:W3CDTF">2012-11-07T19:07:41Z</dcterms:created>
  <dcterms:modified xsi:type="dcterms:W3CDTF">2014-06-27T08:41:25Z</dcterms:modified>
</cp:coreProperties>
</file>